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Amt65\Abt3\Objektservice Vergabe\Ausschreibungen\2026\EU-Ausschreibung 7-2026-2 Lose\Vergabeunterlagen\final\"/>
    </mc:Choice>
  </mc:AlternateContent>
  <xr:revisionPtr revIDLastSave="0" documentId="13_ncr:1_{68AB4DEF-1A75-431E-BB24-85618AE80B91}" xr6:coauthVersionLast="47" xr6:coauthVersionMax="47" xr10:uidLastSave="{00000000-0000-0000-0000-000000000000}"/>
  <bookViews>
    <workbookView xWindow="-28920" yWindow="-120" windowWidth="29040" windowHeight="15720" xr2:uid="{00000000-000D-0000-FFFF-FFFF00000000}"/>
  </bookViews>
  <sheets>
    <sheet name="Angebotsübersicht" sheetId="1" r:id="rId1"/>
    <sheet name="RL UHR Bürgeramt Boxberg Emmert" sheetId="7" r:id="rId2"/>
    <sheet name="RL GR Bürgeramt Boxberg Emmert" sheetId="3" r:id="rId3"/>
    <sheet name="RL UHR Kita Blumenstraße" sheetId="4" r:id="rId4"/>
    <sheet name="RL GR Kita Blumenstraße" sheetId="5" r:id="rId5"/>
    <sheet name="RL UHR Kita Hegenichstraße" sheetId="8" r:id="rId6"/>
    <sheet name="RL GR Kita Hegenichstraße" sheetId="9" r:id="rId7"/>
  </sheets>
  <externalReferences>
    <externalReference r:id="rId8"/>
  </externalReferences>
  <definedNames>
    <definedName name="Bieter">[1]Angebotsübersicht!$C$11</definedName>
    <definedName name="_xlnm.Print_Area" localSheetId="0">Angebotsübersicht!$A$1:$H$24</definedName>
    <definedName name="_xlnm.Print_Area" localSheetId="2">'RL GR Bürgeramt Boxberg Emmert'!$A$1:$L$33</definedName>
    <definedName name="_xlnm.Print_Area" localSheetId="4">'RL GR Kita Blumenstraße'!$A$1:$L$36</definedName>
    <definedName name="_xlnm.Print_Area" localSheetId="6">'RL GR Kita Hegenichstraße'!$A$1:$L$35</definedName>
    <definedName name="_xlnm.Print_Area" localSheetId="1">'RL UHR Bürgeramt Boxberg Emmert'!$A$1:$L$49</definedName>
    <definedName name="_xlnm.Print_Area" localSheetId="3">'RL UHR Kita Blumenstraße'!$A$1:$M$81</definedName>
    <definedName name="_xlnm.Print_Area" localSheetId="5">'RL UHR Kita Hegenichstraße'!$A$1:$L$68</definedName>
    <definedName name="_xlnm.Print_Titles" localSheetId="2">'RL GR Bürgeramt Boxberg Emmert'!$12:$12</definedName>
    <definedName name="_xlnm.Print_Titles" localSheetId="1">'RL UHR Bürgeramt Boxberg Emmert'!$10:$10</definedName>
    <definedName name="_xlnm.Print_Titles" localSheetId="3">'RL UHR Kita Blumenstraße'!$8:$8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F47" i="8"/>
  <c r="H17" i="4" l="1"/>
  <c r="H18" i="4"/>
  <c r="H19" i="4"/>
  <c r="H20" i="4"/>
  <c r="H21" i="4"/>
  <c r="H22" i="4"/>
  <c r="H23" i="4"/>
  <c r="H24" i="4"/>
  <c r="H25" i="4"/>
  <c r="H26" i="4"/>
  <c r="H28" i="4"/>
  <c r="H29" i="4"/>
  <c r="H30" i="4"/>
  <c r="H31" i="4"/>
  <c r="H32" i="4"/>
  <c r="H33" i="4"/>
  <c r="H34" i="4"/>
  <c r="H36" i="4"/>
  <c r="H37" i="4"/>
  <c r="H38" i="4"/>
  <c r="H39" i="4"/>
  <c r="H40" i="4"/>
  <c r="H41" i="4"/>
  <c r="H42" i="4"/>
  <c r="H43" i="4"/>
  <c r="H44" i="4"/>
  <c r="H45" i="4"/>
  <c r="H46" i="4"/>
  <c r="H47" i="4"/>
  <c r="H48" i="4"/>
  <c r="H49" i="4"/>
  <c r="H50" i="4"/>
  <c r="H51" i="4"/>
  <c r="H52" i="4"/>
  <c r="H53" i="4"/>
  <c r="H54" i="4"/>
  <c r="H56" i="4"/>
  <c r="H57" i="4"/>
  <c r="H58" i="4"/>
  <c r="H59" i="4"/>
  <c r="H16" i="4"/>
  <c r="H14" i="1"/>
  <c r="H13" i="1"/>
  <c r="H12" i="1"/>
  <c r="H11" i="1"/>
  <c r="H10" i="1"/>
  <c r="H9" i="1"/>
  <c r="C18" i="9" l="1"/>
  <c r="D20" i="9" s="1"/>
  <c r="E16" i="9"/>
  <c r="E15" i="9"/>
  <c r="E14" i="9"/>
  <c r="E13" i="9"/>
  <c r="E12" i="9"/>
  <c r="E11" i="9"/>
  <c r="E10" i="9"/>
  <c r="E9" i="9"/>
  <c r="E8" i="9"/>
  <c r="E18" i="9" s="1"/>
  <c r="D22" i="9" s="1"/>
  <c r="D28" i="9" s="1"/>
  <c r="B14" i="1" s="1"/>
  <c r="A1" i="9"/>
  <c r="A1" i="8"/>
  <c r="H46" i="8"/>
  <c r="I45" i="8"/>
  <c r="K45" i="8" s="1"/>
  <c r="L45" i="8" s="1"/>
  <c r="H44" i="8"/>
  <c r="I44" i="8" s="1"/>
  <c r="K44" i="8" s="1"/>
  <c r="L44" i="8" s="1"/>
  <c r="H43" i="8"/>
  <c r="I43" i="8" s="1"/>
  <c r="K43" i="8" s="1"/>
  <c r="L43" i="8" s="1"/>
  <c r="H42" i="8"/>
  <c r="I42" i="8" s="1"/>
  <c r="K42" i="8" s="1"/>
  <c r="L42" i="8" s="1"/>
  <c r="H41" i="8"/>
  <c r="I40" i="8"/>
  <c r="K40" i="8" s="1"/>
  <c r="L40" i="8" s="1"/>
  <c r="H39" i="8"/>
  <c r="I39" i="8" s="1"/>
  <c r="K39" i="8" s="1"/>
  <c r="L39" i="8" s="1"/>
  <c r="I38" i="8"/>
  <c r="K38" i="8" s="1"/>
  <c r="L38" i="8" s="1"/>
  <c r="H38" i="8"/>
  <c r="H37" i="8"/>
  <c r="I37" i="8" s="1"/>
  <c r="K37" i="8" s="1"/>
  <c r="L37" i="8" s="1"/>
  <c r="H36" i="8"/>
  <c r="I36" i="8" s="1"/>
  <c r="K36" i="8" s="1"/>
  <c r="L36" i="8" s="1"/>
  <c r="H35" i="8"/>
  <c r="I35" i="8" s="1"/>
  <c r="K35" i="8" s="1"/>
  <c r="L35" i="8" s="1"/>
  <c r="H34" i="8"/>
  <c r="I34" i="8" s="1"/>
  <c r="K34" i="8" s="1"/>
  <c r="L34" i="8" s="1"/>
  <c r="H33" i="8"/>
  <c r="I33" i="8" s="1"/>
  <c r="K33" i="8" s="1"/>
  <c r="L33" i="8" s="1"/>
  <c r="H32" i="8"/>
  <c r="I32" i="8" s="1"/>
  <c r="K32" i="8" s="1"/>
  <c r="L32" i="8" s="1"/>
  <c r="H31" i="8"/>
  <c r="I31" i="8" s="1"/>
  <c r="K31" i="8" s="1"/>
  <c r="L31" i="8" s="1"/>
  <c r="H30" i="8"/>
  <c r="I30" i="8" s="1"/>
  <c r="K30" i="8" s="1"/>
  <c r="L30" i="8" s="1"/>
  <c r="H29" i="8"/>
  <c r="H28" i="8"/>
  <c r="H27" i="8"/>
  <c r="I27" i="8" s="1"/>
  <c r="K27" i="8" s="1"/>
  <c r="L27" i="8" s="1"/>
  <c r="H26" i="8"/>
  <c r="I26" i="8" s="1"/>
  <c r="K26" i="8" s="1"/>
  <c r="L26" i="8" s="1"/>
  <c r="I25" i="8"/>
  <c r="K25" i="8" s="1"/>
  <c r="L25" i="8" s="1"/>
  <c r="H25" i="8"/>
  <c r="H24" i="8"/>
  <c r="H23" i="8"/>
  <c r="H22" i="8"/>
  <c r="I22" i="8" s="1"/>
  <c r="K22" i="8" s="1"/>
  <c r="L22" i="8" s="1"/>
  <c r="H21" i="8"/>
  <c r="I21" i="8" s="1"/>
  <c r="K21" i="8" s="1"/>
  <c r="L21" i="8" s="1"/>
  <c r="H20" i="8"/>
  <c r="I20" i="8" s="1"/>
  <c r="K20" i="8" s="1"/>
  <c r="L20" i="8" s="1"/>
  <c r="H19" i="8"/>
  <c r="I19" i="8" s="1"/>
  <c r="K19" i="8" s="1"/>
  <c r="L19" i="8" s="1"/>
  <c r="H18" i="8"/>
  <c r="I18" i="8" s="1"/>
  <c r="K18" i="8" s="1"/>
  <c r="L18" i="8" s="1"/>
  <c r="H17" i="8"/>
  <c r="I17" i="8" s="1"/>
  <c r="K17" i="8" s="1"/>
  <c r="L17" i="8" s="1"/>
  <c r="H16" i="8"/>
  <c r="I16" i="8" s="1"/>
  <c r="K16" i="8" s="1"/>
  <c r="L16" i="8" s="1"/>
  <c r="H15" i="8"/>
  <c r="I15" i="8" s="1"/>
  <c r="K15" i="8" s="1"/>
  <c r="L15" i="8" s="1"/>
  <c r="H14" i="8"/>
  <c r="I14" i="8" s="1"/>
  <c r="K14" i="8" s="1"/>
  <c r="L14" i="8" s="1"/>
  <c r="H13" i="8"/>
  <c r="I13" i="8" s="1"/>
  <c r="K13" i="8" s="1"/>
  <c r="L13" i="8" s="1"/>
  <c r="H12" i="8"/>
  <c r="I12" i="8" s="1"/>
  <c r="I11" i="8"/>
  <c r="K11" i="8" s="1"/>
  <c r="L11" i="8" s="1"/>
  <c r="I10" i="8"/>
  <c r="K10" i="8" s="1"/>
  <c r="L10" i="8" s="1"/>
  <c r="I9" i="8"/>
  <c r="K9" i="8" s="1"/>
  <c r="D24" i="9" l="1"/>
  <c r="K12" i="8"/>
  <c r="L12" i="8" s="1"/>
  <c r="I49" i="8"/>
  <c r="I47" i="8"/>
  <c r="K47" i="8"/>
  <c r="L9" i="8"/>
  <c r="L47" i="8" s="1"/>
  <c r="L59" i="8" s="1"/>
  <c r="B13" i="1" s="1"/>
  <c r="E13" i="1" s="1"/>
  <c r="L49" i="8"/>
  <c r="L53" i="8" l="1"/>
  <c r="F13" i="1"/>
  <c r="L51" i="8"/>
  <c r="G13" i="1" s="1"/>
  <c r="C20" i="5" l="1"/>
  <c r="D22" i="5" s="1"/>
  <c r="E18" i="5"/>
  <c r="E17" i="5"/>
  <c r="E16" i="5"/>
  <c r="E15" i="5"/>
  <c r="E14" i="5"/>
  <c r="E13" i="5"/>
  <c r="E12" i="5"/>
  <c r="E11" i="5"/>
  <c r="E10" i="5"/>
  <c r="E9" i="5"/>
  <c r="E8" i="5"/>
  <c r="E20" i="5" s="1"/>
  <c r="D24" i="5" s="1"/>
  <c r="D30" i="5" s="1"/>
  <c r="B12" i="1" s="1"/>
  <c r="E12" i="1" s="1"/>
  <c r="A1" i="5"/>
  <c r="F60" i="4"/>
  <c r="I58" i="4"/>
  <c r="K58" i="4" s="1"/>
  <c r="L58" i="4" s="1"/>
  <c r="I57" i="4"/>
  <c r="K57" i="4" s="1"/>
  <c r="L57" i="4" s="1"/>
  <c r="I56" i="4"/>
  <c r="K56" i="4" s="1"/>
  <c r="L56" i="4" s="1"/>
  <c r="I55" i="4"/>
  <c r="K55" i="4" s="1"/>
  <c r="L55" i="4" s="1"/>
  <c r="I54" i="4"/>
  <c r="K54" i="4" s="1"/>
  <c r="L54" i="4" s="1"/>
  <c r="I53" i="4"/>
  <c r="K53" i="4" s="1"/>
  <c r="L53" i="4" s="1"/>
  <c r="I52" i="4"/>
  <c r="K52" i="4" s="1"/>
  <c r="L52" i="4" s="1"/>
  <c r="I51" i="4"/>
  <c r="K51" i="4" s="1"/>
  <c r="L51" i="4" s="1"/>
  <c r="I50" i="4"/>
  <c r="K50" i="4" s="1"/>
  <c r="L50" i="4" s="1"/>
  <c r="I48" i="4"/>
  <c r="K48" i="4" s="1"/>
  <c r="L48" i="4" s="1"/>
  <c r="I46" i="4"/>
  <c r="K46" i="4" s="1"/>
  <c r="L46" i="4" s="1"/>
  <c r="I45" i="4"/>
  <c r="K45" i="4" s="1"/>
  <c r="L45" i="4" s="1"/>
  <c r="I44" i="4"/>
  <c r="K44" i="4" s="1"/>
  <c r="L44" i="4" s="1"/>
  <c r="I43" i="4"/>
  <c r="K43" i="4" s="1"/>
  <c r="L43" i="4" s="1"/>
  <c r="I42" i="4"/>
  <c r="K42" i="4" s="1"/>
  <c r="L42" i="4" s="1"/>
  <c r="I41" i="4"/>
  <c r="K41" i="4" s="1"/>
  <c r="L41" i="4" s="1"/>
  <c r="I40" i="4"/>
  <c r="K40" i="4" s="1"/>
  <c r="L40" i="4" s="1"/>
  <c r="I39" i="4"/>
  <c r="K39" i="4" s="1"/>
  <c r="L39" i="4" s="1"/>
  <c r="I38" i="4"/>
  <c r="K38" i="4" s="1"/>
  <c r="L38" i="4" s="1"/>
  <c r="I37" i="4"/>
  <c r="K37" i="4" s="1"/>
  <c r="L37" i="4" s="1"/>
  <c r="I35" i="4"/>
  <c r="K35" i="4" s="1"/>
  <c r="L35" i="4" s="1"/>
  <c r="I34" i="4"/>
  <c r="K34" i="4" s="1"/>
  <c r="L34" i="4" s="1"/>
  <c r="I33" i="4"/>
  <c r="K33" i="4" s="1"/>
  <c r="L33" i="4" s="1"/>
  <c r="I32" i="4"/>
  <c r="K32" i="4" s="1"/>
  <c r="L32" i="4" s="1"/>
  <c r="I31" i="4"/>
  <c r="K31" i="4" s="1"/>
  <c r="L31" i="4" s="1"/>
  <c r="I30" i="4"/>
  <c r="K30" i="4" s="1"/>
  <c r="L30" i="4" s="1"/>
  <c r="I29" i="4"/>
  <c r="K29" i="4" s="1"/>
  <c r="L29" i="4" s="1"/>
  <c r="I28" i="4"/>
  <c r="K28" i="4" s="1"/>
  <c r="L28" i="4" s="1"/>
  <c r="I27" i="4"/>
  <c r="K27" i="4" s="1"/>
  <c r="L27" i="4" s="1"/>
  <c r="I26" i="4"/>
  <c r="K26" i="4" s="1"/>
  <c r="L26" i="4" s="1"/>
  <c r="I22" i="4"/>
  <c r="K22" i="4" s="1"/>
  <c r="L22" i="4" s="1"/>
  <c r="I21" i="4"/>
  <c r="K21" i="4" s="1"/>
  <c r="L21" i="4" s="1"/>
  <c r="I20" i="4"/>
  <c r="K20" i="4" s="1"/>
  <c r="L20" i="4" s="1"/>
  <c r="I19" i="4"/>
  <c r="K19" i="4" s="1"/>
  <c r="L19" i="4" s="1"/>
  <c r="I18" i="4"/>
  <c r="K18" i="4" s="1"/>
  <c r="L18" i="4" s="1"/>
  <c r="I17" i="4"/>
  <c r="K17" i="4" s="1"/>
  <c r="L17" i="4" s="1"/>
  <c r="I16" i="4"/>
  <c r="K16" i="4" s="1"/>
  <c r="L16" i="4" s="1"/>
  <c r="I15" i="4"/>
  <c r="K15" i="4" s="1"/>
  <c r="D26" i="5" l="1"/>
  <c r="I60" i="4"/>
  <c r="K60" i="4"/>
  <c r="L15" i="4"/>
  <c r="L60" i="4" s="1"/>
  <c r="L72" i="4" s="1"/>
  <c r="B11" i="1" s="1"/>
  <c r="L62" i="4"/>
  <c r="I62" i="4"/>
  <c r="L66" i="4" l="1"/>
  <c r="F11" i="1"/>
  <c r="L64" i="4"/>
  <c r="G11" i="1" s="1"/>
  <c r="C16" i="3" l="1"/>
  <c r="D18" i="3" s="1"/>
  <c r="E14" i="3"/>
  <c r="E13" i="3"/>
  <c r="E12" i="3"/>
  <c r="E11" i="3"/>
  <c r="E10" i="3"/>
  <c r="E9" i="3"/>
  <c r="A1" i="7"/>
  <c r="F28" i="7"/>
  <c r="H27" i="7"/>
  <c r="I27" i="7" s="1"/>
  <c r="K27" i="7" s="1"/>
  <c r="L27" i="7" s="1"/>
  <c r="H26" i="7"/>
  <c r="I26" i="7" s="1"/>
  <c r="K26" i="7" s="1"/>
  <c r="L26" i="7" s="1"/>
  <c r="H25" i="7"/>
  <c r="I25" i="7" s="1"/>
  <c r="K25" i="7" s="1"/>
  <c r="L25" i="7" s="1"/>
  <c r="H24" i="7"/>
  <c r="I24" i="7" s="1"/>
  <c r="K24" i="7" s="1"/>
  <c r="L24" i="7" s="1"/>
  <c r="H23" i="7"/>
  <c r="I23" i="7" s="1"/>
  <c r="K23" i="7" s="1"/>
  <c r="L23" i="7" s="1"/>
  <c r="H22" i="7"/>
  <c r="H21" i="7"/>
  <c r="I21" i="7" s="1"/>
  <c r="K21" i="7" s="1"/>
  <c r="L21" i="7" s="1"/>
  <c r="H20" i="7"/>
  <c r="H19" i="7"/>
  <c r="I19" i="7" s="1"/>
  <c r="K19" i="7" s="1"/>
  <c r="L19" i="7" s="1"/>
  <c r="H18" i="7"/>
  <c r="I18" i="7" s="1"/>
  <c r="K18" i="7" s="1"/>
  <c r="L18" i="7" s="1"/>
  <c r="H17" i="7"/>
  <c r="I17" i="7" s="1"/>
  <c r="K17" i="7" s="1"/>
  <c r="L17" i="7" s="1"/>
  <c r="H16" i="7"/>
  <c r="I16" i="7" s="1"/>
  <c r="K16" i="7" s="1"/>
  <c r="L16" i="7" s="1"/>
  <c r="H15" i="7"/>
  <c r="I15" i="7" s="1"/>
  <c r="K15" i="7" s="1"/>
  <c r="L15" i="7" s="1"/>
  <c r="I14" i="7"/>
  <c r="K14" i="7" s="1"/>
  <c r="L14" i="7" s="1"/>
  <c r="I13" i="7"/>
  <c r="K13" i="7" s="1"/>
  <c r="L13" i="7" s="1"/>
  <c r="H12" i="7"/>
  <c r="I12" i="7" s="1"/>
  <c r="K12" i="7" s="1"/>
  <c r="L12" i="7" s="1"/>
  <c r="H11" i="7"/>
  <c r="I11" i="7" s="1"/>
  <c r="K11" i="7" s="1"/>
  <c r="L11" i="7" s="1"/>
  <c r="H10" i="7"/>
  <c r="I10" i="7" s="1"/>
  <c r="K10" i="7" s="1"/>
  <c r="L10" i="7" s="1"/>
  <c r="H9" i="7"/>
  <c r="I9" i="7" s="1"/>
  <c r="E16" i="3" l="1"/>
  <c r="D20" i="3" s="1"/>
  <c r="D26" i="3" s="1"/>
  <c r="B10" i="1" s="1"/>
  <c r="I28" i="7"/>
  <c r="I30" i="7" s="1"/>
  <c r="K9" i="7"/>
  <c r="D22" i="3" l="1"/>
  <c r="K28" i="7"/>
  <c r="L30" i="7" s="1"/>
  <c r="L9" i="7"/>
  <c r="L28" i="7" s="1"/>
  <c r="L40" i="7" s="1"/>
  <c r="B9" i="1" s="1"/>
  <c r="B15" i="1" s="1"/>
  <c r="L34" i="7" l="1"/>
  <c r="F9" i="1"/>
  <c r="F15" i="1" s="1"/>
  <c r="L32" i="7"/>
  <c r="G9" i="1" s="1"/>
  <c r="E14" i="1" l="1"/>
  <c r="A1" i="4"/>
  <c r="A1" i="3"/>
  <c r="C14" i="1" l="1"/>
  <c r="D14" i="1" s="1"/>
  <c r="E10" i="1" l="1"/>
  <c r="C13" i="1" l="1"/>
  <c r="D13" i="1" s="1"/>
  <c r="E11" i="1" l="1"/>
  <c r="C10" i="1" l="1"/>
  <c r="D10" i="1" s="1"/>
  <c r="C11" i="1"/>
  <c r="D11" i="1" s="1"/>
  <c r="C12" i="1"/>
  <c r="D12" i="1" s="1"/>
  <c r="E9" i="1" l="1"/>
  <c r="E15" i="1" s="1"/>
  <c r="C9" i="1"/>
  <c r="C15" i="1" s="1"/>
  <c r="H17" i="1" l="1"/>
  <c r="D9" i="1"/>
  <c r="D15" i="1" s="1"/>
</calcChain>
</file>

<file path=xl/sharedStrings.xml><?xml version="1.0" encoding="utf-8"?>
<sst xmlns="http://schemas.openxmlformats.org/spreadsheetml/2006/main" count="716" uniqueCount="251">
  <si>
    <t xml:space="preserve">Name Bieter / Firma     </t>
  </si>
  <si>
    <t>Stadt</t>
  </si>
  <si>
    <t>Heidelberg</t>
  </si>
  <si>
    <t>UHR-Preis/Monat
GR-Preis/Jahr
in €, ohne MwSt.</t>
  </si>
  <si>
    <t>MwSt. in € (19%)</t>
  </si>
  <si>
    <t>UHR-Preis/Monat
GR-Preis/Jahr
in €, incl. MwSt.</t>
  </si>
  <si>
    <t>angebotener LW (durchschnittliche Quadratmeter-Leistungen)</t>
  </si>
  <si>
    <t>angebotener SVS in €, ohne MwSt.</t>
  </si>
  <si>
    <t>Summen in €:</t>
  </si>
  <si>
    <t>UHR=Unterhaltsreinigung</t>
  </si>
  <si>
    <t>LW=Leistungswert</t>
  </si>
  <si>
    <t>Objekt :</t>
  </si>
  <si>
    <t>I</t>
  </si>
  <si>
    <t>J</t>
  </si>
  <si>
    <t>K</t>
  </si>
  <si>
    <t>Erläuterungen:</t>
  </si>
  <si>
    <t>(bitte eintragen)</t>
  </si>
  <si>
    <t>(=I/J)</t>
  </si>
  <si>
    <t>(=K/12)</t>
  </si>
  <si>
    <t>Geschoss</t>
  </si>
  <si>
    <t>Bodenbelag</t>
  </si>
  <si>
    <t>Fläche in qm</t>
  </si>
  <si>
    <t>Rhythmus</t>
  </si>
  <si>
    <t>qm / Jahr</t>
  </si>
  <si>
    <t>qm-Leistung/h</t>
  </si>
  <si>
    <t>h / Jahr</t>
  </si>
  <si>
    <t>h / Monat</t>
  </si>
  <si>
    <t>UG</t>
  </si>
  <si>
    <t>n</t>
  </si>
  <si>
    <t>Stein</t>
  </si>
  <si>
    <t>Lino</t>
  </si>
  <si>
    <t>Lino, Teppich</t>
  </si>
  <si>
    <t>v5</t>
  </si>
  <si>
    <t>Abstellraum</t>
  </si>
  <si>
    <t>s1</t>
  </si>
  <si>
    <t>Fliesen</t>
  </si>
  <si>
    <t>v3</t>
  </si>
  <si>
    <t>EG</t>
  </si>
  <si>
    <t>Holz</t>
  </si>
  <si>
    <t>1.OG</t>
  </si>
  <si>
    <t>DG</t>
  </si>
  <si>
    <t>Beton</t>
  </si>
  <si>
    <t>s1M</t>
  </si>
  <si>
    <t>1M</t>
  </si>
  <si>
    <t>2.OG</t>
  </si>
  <si>
    <t>Gesamt-qm/Jahr:</t>
  </si>
  <si>
    <t>Gesamt h/Jahr:</t>
  </si>
  <si>
    <t>durchschnittliche qm-Leistung gesamt (LW):</t>
  </si>
  <si>
    <t>angebotene Leistung (h/Tag):</t>
  </si>
  <si>
    <t>Anzahl der Reinigungskräfte pro Tag:</t>
  </si>
  <si>
    <t>Monatspreis (Stunden/Monat x Stundenverrechnungssatz) in €:</t>
  </si>
  <si>
    <t xml:space="preserve">verrechenbare Reinigungstage: </t>
  </si>
  <si>
    <t>Summen:</t>
  </si>
  <si>
    <t>Raumliste / Kalkulation der Monatskosten</t>
  </si>
  <si>
    <t>Objekt:</t>
  </si>
  <si>
    <t>Bezeichnung</t>
  </si>
  <si>
    <t>Estrich</t>
  </si>
  <si>
    <t>Küche</t>
  </si>
  <si>
    <t>Werkraum</t>
  </si>
  <si>
    <t>b3</t>
  </si>
  <si>
    <t>1. OG</t>
  </si>
  <si>
    <t>2. OG</t>
  </si>
  <si>
    <t>Summe</t>
  </si>
  <si>
    <t>Raum-Nr.</t>
  </si>
  <si>
    <t>WC</t>
  </si>
  <si>
    <t>Raumgruppen</t>
  </si>
  <si>
    <t>Belag</t>
  </si>
  <si>
    <t>Reinigungs-fläche</t>
  </si>
  <si>
    <t>m² / h</t>
  </si>
  <si>
    <t>h / GR</t>
  </si>
  <si>
    <t>Gesamt m² / Reinigung</t>
  </si>
  <si>
    <t>Gesamt h / Reinigung:</t>
  </si>
  <si>
    <t>durchschnittliche Quadratmeter-Leistung gesamt / LW:</t>
  </si>
  <si>
    <t>Boden-belag</t>
  </si>
  <si>
    <t>angebotene Arbeitsstunden pro Jahr</t>
  </si>
  <si>
    <t>Raum-gruppe</t>
  </si>
  <si>
    <t>Verrech-nungstage</t>
  </si>
  <si>
    <t>Büro</t>
  </si>
  <si>
    <r>
      <t xml:space="preserve">Preis pro Jahr,
</t>
    </r>
    <r>
      <rPr>
        <b/>
        <u/>
        <sz val="10"/>
        <color theme="1"/>
        <rFont val="Noto Sans"/>
        <family val="2"/>
      </rPr>
      <t>ohne</t>
    </r>
    <r>
      <rPr>
        <b/>
        <sz val="10"/>
        <color theme="1"/>
        <rFont val="Noto Sans"/>
        <family val="2"/>
      </rPr>
      <t xml:space="preserve"> MwSt. in €</t>
    </r>
  </si>
  <si>
    <r>
      <t xml:space="preserve">Auftragswert für </t>
    </r>
    <r>
      <rPr>
        <b/>
        <u/>
        <sz val="10"/>
        <color theme="1"/>
        <rFont val="Noto Sans"/>
        <family val="2"/>
      </rPr>
      <t>12 Monate in € incl. MwSt.:</t>
    </r>
  </si>
  <si>
    <t>Los 1:
Stadtteil Ziegelhausen und Altstadt</t>
  </si>
  <si>
    <t>GR=Grundreinigung</t>
  </si>
  <si>
    <t>angebotener Stundenverrechnungssatz 2027 für dieses Objekt in €, ohne MwSt.:</t>
  </si>
  <si>
    <t>angebotener SVS 2027 Grundreinigung netto:</t>
  </si>
  <si>
    <t>Preis pro Grundreinigung netto:</t>
  </si>
  <si>
    <t>Abstellraum/ Putzkammer</t>
  </si>
  <si>
    <t>kü5</t>
  </si>
  <si>
    <t>Außenbereich</t>
  </si>
  <si>
    <t>w5</t>
  </si>
  <si>
    <t>Kindertageseinrichtung</t>
  </si>
  <si>
    <t>L</t>
  </si>
  <si>
    <t>Pflaster</t>
  </si>
  <si>
    <t>gr5</t>
  </si>
  <si>
    <t>Materialraum</t>
  </si>
  <si>
    <t>UG-EG</t>
  </si>
  <si>
    <t>Treppenhaus</t>
  </si>
  <si>
    <t>Vorraum WC</t>
  </si>
  <si>
    <t>EG-1.OG</t>
  </si>
  <si>
    <t>b2</t>
  </si>
  <si>
    <t>1. OG-2.OG</t>
  </si>
  <si>
    <t>angebotenere Stundenverrechnungssatz 2027 für dieses Objekt in €, ohne MwSt.:</t>
  </si>
  <si>
    <t>Der absolute Leistungsoberwert beträgt 170 (sh. Angebotsaufforderung)</t>
  </si>
  <si>
    <t>Raum-gruppen</t>
  </si>
  <si>
    <t xml:space="preserve">Lino </t>
  </si>
  <si>
    <t>Raumliste GR / Kostenkalkulation Grundreinigung</t>
  </si>
  <si>
    <t>Bürgeramt Boxberg Emmertsgrund UHR</t>
  </si>
  <si>
    <t>Bürgeramt Boxberg Emmertsgrund GR</t>
  </si>
  <si>
    <t>Kindertagesstätte Blumenstraße UHR</t>
  </si>
  <si>
    <t>Kindertagesstätte Blumenstraße GR</t>
  </si>
  <si>
    <t>Kindertagesstätte Hegenichstraße UHR</t>
  </si>
  <si>
    <t>Kindertagesstätte Hegenichstraße GR</t>
  </si>
  <si>
    <t>Bürgeramt Boxberg/Emmertsgrund</t>
  </si>
  <si>
    <t>Emmertsgrundpassage 17</t>
  </si>
  <si>
    <t>69126 Heidelberg</t>
  </si>
  <si>
    <t>Wartebereich</t>
  </si>
  <si>
    <t>Naturstein</t>
  </si>
  <si>
    <t>Bürobereich</t>
  </si>
  <si>
    <t>Teppich</t>
  </si>
  <si>
    <t>Flur 1</t>
  </si>
  <si>
    <t>Flur/Lager</t>
  </si>
  <si>
    <t>Lager/Tresorraum</t>
  </si>
  <si>
    <t>Lager/Technikraum</t>
  </si>
  <si>
    <t>Vorraum WC Damen</t>
  </si>
  <si>
    <t>WC  Damen</t>
  </si>
  <si>
    <t>Vorraum WC  Herren</t>
  </si>
  <si>
    <t>WC  Herren</t>
  </si>
  <si>
    <t xml:space="preserve">WC für Menschen mit Behinderung </t>
  </si>
  <si>
    <t>Flur 2</t>
  </si>
  <si>
    <t>EG - 1 .OG</t>
  </si>
  <si>
    <t>Treppe</t>
  </si>
  <si>
    <t>v2</t>
  </si>
  <si>
    <t>Besprechungsraum</t>
  </si>
  <si>
    <t xml:space="preserve">Flur </t>
  </si>
  <si>
    <t>Personalbereich</t>
  </si>
  <si>
    <t>Küchenzeile</t>
  </si>
  <si>
    <t xml:space="preserve">sanit. Einricht. </t>
  </si>
  <si>
    <t>Vorraum sanit. Einrichtung</t>
  </si>
  <si>
    <t xml:space="preserve">Fliesen </t>
  </si>
  <si>
    <t>nicht zu reinigen</t>
  </si>
  <si>
    <t>Preis / Reinigung netto:</t>
  </si>
  <si>
    <t>Blumenstr. 24</t>
  </si>
  <si>
    <t>69115 Heidelberg</t>
  </si>
  <si>
    <t>Flur</t>
  </si>
  <si>
    <t>Keller</t>
  </si>
  <si>
    <t>Kelller</t>
  </si>
  <si>
    <t>Haustechnikraum/ Putzraum</t>
  </si>
  <si>
    <t>Asphalt/      Estrich</t>
  </si>
  <si>
    <t>v1M</t>
  </si>
  <si>
    <t>Eingangsbereich</t>
  </si>
  <si>
    <t>Steinfliesen</t>
  </si>
  <si>
    <t>WC für Menschen mit Behinderung</t>
  </si>
  <si>
    <t>Mäuse</t>
  </si>
  <si>
    <t>Garderobe</t>
  </si>
  <si>
    <t>Waschraum mit WC</t>
  </si>
  <si>
    <t>Gruppenraum mit Küchenzeile</t>
  </si>
  <si>
    <t xml:space="preserve">Lino, Teppich </t>
  </si>
  <si>
    <t>EG/</t>
  </si>
  <si>
    <t>Intensivraum</t>
  </si>
  <si>
    <t>Vorratsraum</t>
  </si>
  <si>
    <t>EG/Mäuse</t>
  </si>
  <si>
    <t>Stein, Steinfliesen</t>
  </si>
  <si>
    <t xml:space="preserve">Innenhof </t>
  </si>
  <si>
    <t xml:space="preserve">1. OG           </t>
  </si>
  <si>
    <t>Krokodile</t>
  </si>
  <si>
    <t>WC Personal</t>
  </si>
  <si>
    <t>ZBV/Leseraum</t>
  </si>
  <si>
    <t>Intensivraum mit  Küchenzeile</t>
  </si>
  <si>
    <t>Gruppenraum</t>
  </si>
  <si>
    <t>Balkon</t>
  </si>
  <si>
    <t>Abstellraum/Putzkammer</t>
  </si>
  <si>
    <t>Holz/Stein/Lino</t>
  </si>
  <si>
    <t>Schmetterlinge</t>
  </si>
  <si>
    <t>Ruheraum mit Stockbetten</t>
  </si>
  <si>
    <t>2. OG-DG</t>
  </si>
  <si>
    <t>Lino/Holz</t>
  </si>
  <si>
    <t>Flur mit Wickeltisch</t>
  </si>
  <si>
    <t>WC mit Dusche</t>
  </si>
  <si>
    <t>Hauswirtschaftsraum/ Forschungszimmer</t>
  </si>
  <si>
    <t xml:space="preserve">gr5 </t>
  </si>
  <si>
    <t>Personalraum mit Küchenzeile</t>
  </si>
  <si>
    <t>Materiallager</t>
  </si>
  <si>
    <t>s2J</t>
  </si>
  <si>
    <t>2J</t>
  </si>
  <si>
    <t>Werkraum/Atelier</t>
  </si>
  <si>
    <t>Intensivraum/                                    Bewegungsraum</t>
  </si>
  <si>
    <t>Gruppenr-Intensivr./mit Küchenzeile, Ruheräume,   Bewegungsräume,  ZBV/Leseraum, Werkraum/ Atelier, Hauswirtschaftsraum/Forschungszimmer, Garderobe</t>
  </si>
  <si>
    <t>Büro/Mitarbeiter, Personalraum mit Küchenzeile, Besprechungsraum</t>
  </si>
  <si>
    <t>WC Personal, WC für Menschen mit Behinderung, Waschraum mit WC</t>
  </si>
  <si>
    <t xml:space="preserve">Verkehrsfläche: Flur mit Wickeltisch </t>
  </si>
  <si>
    <t>Verkehrsfläche: Treppenhäuser</t>
  </si>
  <si>
    <t>Stein, Steinfliesen, Holz, Lino</t>
  </si>
  <si>
    <t>Verkehrsfläche: Flure, Eingangsbereich</t>
  </si>
  <si>
    <t xml:space="preserve">Steinfliesen, Lino, </t>
  </si>
  <si>
    <t>Verkehrsfläche: Balkon</t>
  </si>
  <si>
    <t>Verkehrsfläche: Innenhof</t>
  </si>
  <si>
    <t>Sonstiges: Materialllager</t>
  </si>
  <si>
    <t xml:space="preserve">nicht zu reinigen </t>
  </si>
  <si>
    <t>Estrich, Pflaster, Lino, Holz, Asphalt</t>
  </si>
  <si>
    <t>Hegenichstr. 2/2</t>
  </si>
  <si>
    <t>69124 Heidelberg</t>
  </si>
  <si>
    <t>Gerätehaus,Müll</t>
  </si>
  <si>
    <t>Gerätehaus,Geräte</t>
  </si>
  <si>
    <t>Windfang</t>
  </si>
  <si>
    <t>Lino,Fuß-              matte</t>
  </si>
  <si>
    <t xml:space="preserve">Spielflur mit Garderobe </t>
  </si>
  <si>
    <t>Spielflur</t>
  </si>
  <si>
    <t>Besprechungsraum 1</t>
  </si>
  <si>
    <t>Gruppenraum 1</t>
  </si>
  <si>
    <t>Intensiv-Ruheraum 1</t>
  </si>
  <si>
    <t>Intensiv-Ruheraum 2</t>
  </si>
  <si>
    <t>Gruppenraum 2</t>
  </si>
  <si>
    <t>Waschraum mit Wickeltisch</t>
  </si>
  <si>
    <t>Technik/Heizung</t>
  </si>
  <si>
    <t>Putzraum</t>
  </si>
  <si>
    <t xml:space="preserve">Aufzug </t>
  </si>
  <si>
    <t>Hauswirtschaftsraum</t>
  </si>
  <si>
    <t>Lager/Spüle</t>
  </si>
  <si>
    <t>Küche/Essen</t>
  </si>
  <si>
    <t xml:space="preserve">Treppe </t>
  </si>
  <si>
    <t xml:space="preserve">Holz/ Beton </t>
  </si>
  <si>
    <t>Spielflur mit Garderobe</t>
  </si>
  <si>
    <t>Besprechungsraum 2</t>
  </si>
  <si>
    <t>Mehrzweckraum</t>
  </si>
  <si>
    <t>Gruppenraum 3</t>
  </si>
  <si>
    <t>Gruppenraum 4</t>
  </si>
  <si>
    <t>Gruppenraum 5</t>
  </si>
  <si>
    <t>Intensivraum 1</t>
  </si>
  <si>
    <t>Intensivraum 2</t>
  </si>
  <si>
    <t>Außenbereich-Laubengang</t>
  </si>
  <si>
    <t xml:space="preserve">1.OG </t>
  </si>
  <si>
    <t>Außentreppe</t>
  </si>
  <si>
    <t>Gruppenr-Intensivr./               Ruheräume, Werkraum, Mehrzweckraum, Spielflure/mit Garderobe</t>
  </si>
  <si>
    <t>Büro/Besprechungsräume</t>
  </si>
  <si>
    <t xml:space="preserve">WC, WC für Menschen mit Behinderung </t>
  </si>
  <si>
    <t>Lino, Fußmatte</t>
  </si>
  <si>
    <t xml:space="preserve">Verkehrsflächen:  Treppenhaus, Aufzug </t>
  </si>
  <si>
    <t>Lino, Holz, Beton</t>
  </si>
  <si>
    <t>Sonstige: Gerätehäuser, Materialraum, Hauswirtschaft</t>
  </si>
  <si>
    <t>Beton,  Lino</t>
  </si>
  <si>
    <t>Außenbereich-Laubgang</t>
  </si>
  <si>
    <t>Beton, Fliesen, Lino</t>
  </si>
  <si>
    <t>Ausschreibung Nr. 65.35  7-2026 EU - Los 2</t>
  </si>
  <si>
    <t>Hinweis zum Ausfüllen der Kalkulationstabelle</t>
  </si>
  <si>
    <t xml:space="preserve">Bei Ihrer Angebotserstellung ist  mit dem Tariflohn ab Januar 2026 zu kalkulieren da die Verhandlungen für den ab 2027 geltenden Tarifvertrag derzeit noch nicht abgeschlossen sind und die Vergleichbarkeit der Angebote gewährleistet sein muss. Der Unterschiedsbetrag, der sich durch die Erhöhung des Tariflohnes ab 01.01.2027 ergibt, wird dann in vollem Umfang weitergegeben.
</t>
  </si>
  <si>
    <t>In den gelb hinterlegten Feldern (qm-Leistung/h) ist nur die Eingabe ganzer Zahlen ohne Dezimalstellen zulässig, 
dies muss auch bei der Eingabe über die Bearbeitungsleiste beachtet werden. 
Bei Nichtbeachtung erfolgt der Ausschluss des Angebotes gemäß § 57 Abs. 1 VgV</t>
  </si>
  <si>
    <t>Der absolute Leistungsoberwert beträgt 240 (sh. Angebotsaufforderung)</t>
  </si>
  <si>
    <t>s1m</t>
  </si>
  <si>
    <t>1m</t>
  </si>
  <si>
    <r>
      <t>Auftragswert für 24</t>
    </r>
    <r>
      <rPr>
        <b/>
        <u/>
        <sz val="10"/>
        <color theme="1"/>
        <rFont val="Noto Sans"/>
        <family val="2"/>
      </rPr>
      <t xml:space="preserve"> Monate in € ohne MwSt.:</t>
    </r>
  </si>
  <si>
    <t xml:space="preserve">Die Grundreinigung muss als Spray-Cleaning Pflegesanierung des Linobodens erfolgen. Dieses Verfahren wird auch „ Trockensanierung“genannt und wird wie folgt durchgeführt: Aufsprühen eines Reinigungsmittels und Polieren des Bodens mit einem Pad, anschließend wird der Boden zweifach beschichtet. Eine Grundreinigung auf Wasserbasis ist zwar gründlicher, kann jedoch in diesem Objekt, aufgrund der Bodenbeschaffenheit, nicht  durchgeführt werden. </t>
  </si>
  <si>
    <t xml:space="preserve">Anmerkung: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</si>
</sst>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 &quot;€&quot;"/>
    <numFmt numFmtId="165" formatCode="#,##0.00\ &quot;Std.&quot;"/>
  </numFmts>
  <fonts count="25" x14ac:knownFonts="1">
    <font>
      <sz val="10"/>
      <color theme="1"/>
      <name val="Arial"/>
      <family val="2"/>
    </font>
    <font>
      <sz val="10"/>
      <name val="Arial"/>
      <family val="2"/>
    </font>
    <font>
      <sz val="10"/>
      <name val="Arial"/>
      <family val="2"/>
    </font>
    <font>
      <b/>
      <sz val="10"/>
      <color theme="1"/>
      <name val="Noto Sans"/>
      <family val="2"/>
    </font>
    <font>
      <sz val="10"/>
      <color theme="1"/>
      <name val="Noto Sans"/>
      <family val="2"/>
    </font>
    <font>
      <sz val="14"/>
      <color theme="1"/>
      <name val="Noto Sans"/>
      <family val="2"/>
    </font>
    <font>
      <sz val="8"/>
      <color theme="1"/>
      <name val="Noto Sans"/>
      <family val="2"/>
    </font>
    <font>
      <sz val="11"/>
      <name val="Noto Sans"/>
      <family val="2"/>
    </font>
    <font>
      <sz val="10"/>
      <name val="Noto Sans"/>
      <family val="2"/>
    </font>
    <font>
      <b/>
      <sz val="10"/>
      <name val="Noto Sans"/>
      <family val="2"/>
    </font>
    <font>
      <b/>
      <sz val="11"/>
      <name val="Noto Sans"/>
      <family val="2"/>
    </font>
    <font>
      <b/>
      <sz val="11"/>
      <color theme="1"/>
      <name val="Noto Sans"/>
      <family val="2"/>
    </font>
    <font>
      <sz val="11"/>
      <color theme="1"/>
      <name val="Noto Sans"/>
      <family val="2"/>
    </font>
    <font>
      <b/>
      <sz val="14"/>
      <name val="Noto Sans"/>
      <family val="2"/>
    </font>
    <font>
      <sz val="8"/>
      <name val="Noto Sans"/>
      <family val="2"/>
    </font>
    <font>
      <i/>
      <sz val="8"/>
      <name val="Noto Sans"/>
      <family val="2"/>
    </font>
    <font>
      <sz val="10"/>
      <color indexed="8"/>
      <name val="Noto Sans"/>
      <family val="2"/>
    </font>
    <font>
      <b/>
      <sz val="10"/>
      <color indexed="8"/>
      <name val="Noto Sans"/>
      <family val="2"/>
    </font>
    <font>
      <sz val="9"/>
      <name val="Noto Sans"/>
      <family val="2"/>
    </font>
    <font>
      <b/>
      <sz val="12"/>
      <color theme="1"/>
      <name val="Noto Sans"/>
      <family val="2"/>
    </font>
    <font>
      <b/>
      <u/>
      <sz val="10"/>
      <color theme="1"/>
      <name val="Noto Sans"/>
      <family val="2"/>
    </font>
    <font>
      <b/>
      <sz val="10"/>
      <color rgb="FFFF0000"/>
      <name val="Noto Sans"/>
      <family val="2"/>
    </font>
    <font>
      <sz val="10"/>
      <color theme="1"/>
      <name val="Arial"/>
      <family val="2"/>
    </font>
    <font>
      <sz val="8"/>
      <name val="Arial"/>
      <family val="2"/>
    </font>
    <font>
      <b/>
      <u/>
      <sz val="11"/>
      <name val="Noto Sans"/>
      <family val="2"/>
    </font>
  </fonts>
  <fills count="10">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indexed="42"/>
        <bgColor indexed="64"/>
      </patternFill>
    </fill>
    <fill>
      <patternFill patternType="solid">
        <fgColor indexed="31"/>
        <bgColor indexed="64"/>
      </patternFill>
    </fill>
    <fill>
      <patternFill patternType="solid">
        <fgColor rgb="FFCCCCFF"/>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xf numFmtId="0" fontId="2" fillId="0" borderId="0"/>
    <xf numFmtId="43" fontId="22" fillId="0" borderId="0" applyFont="0" applyFill="0" applyBorder="0" applyAlignment="0" applyProtection="0"/>
    <xf numFmtId="0" fontId="23" fillId="0" borderId="0"/>
    <xf numFmtId="0" fontId="1" fillId="0" borderId="0"/>
    <xf numFmtId="0" fontId="1" fillId="0" borderId="0"/>
    <xf numFmtId="44" fontId="22" fillId="0" borderId="0" applyFont="0" applyFill="0" applyBorder="0" applyAlignment="0" applyProtection="0"/>
  </cellStyleXfs>
  <cellXfs count="343">
    <xf numFmtId="0" fontId="0" fillId="0" borderId="0" xfId="0"/>
    <xf numFmtId="0" fontId="4" fillId="0" borderId="0" xfId="0" applyFont="1" applyAlignment="1" applyProtection="1">
      <alignment vertical="center"/>
      <protection hidden="1"/>
    </xf>
    <xf numFmtId="0" fontId="19" fillId="0" borderId="0" xfId="0" applyFont="1" applyAlignment="1" applyProtection="1">
      <alignment horizontal="right" vertical="center"/>
      <protection hidden="1"/>
    </xf>
    <xf numFmtId="0" fontId="4" fillId="0" borderId="4" xfId="0" applyFont="1" applyBorder="1" applyAlignment="1" applyProtection="1">
      <alignment vertical="center"/>
      <protection hidden="1"/>
    </xf>
    <xf numFmtId="49" fontId="3" fillId="0" borderId="5" xfId="0" applyNumberFormat="1" applyFont="1" applyBorder="1" applyAlignment="1" applyProtection="1">
      <alignment horizontal="left" vertical="center" wrapText="1"/>
      <protection hidden="1"/>
    </xf>
    <xf numFmtId="49" fontId="4" fillId="0" borderId="0" xfId="0" applyNumberFormat="1" applyFont="1" applyAlignment="1" applyProtection="1">
      <alignment vertical="center" wrapText="1"/>
      <protection hidden="1"/>
    </xf>
    <xf numFmtId="49" fontId="3" fillId="0" borderId="8" xfId="0" applyNumberFormat="1" applyFont="1" applyBorder="1" applyAlignment="1" applyProtection="1">
      <alignment horizontal="left" vertical="center" wrapText="1"/>
      <protection hidden="1"/>
    </xf>
    <xf numFmtId="0" fontId="3" fillId="0" borderId="0" xfId="0" applyFont="1" applyAlignment="1" applyProtection="1">
      <alignment vertical="center"/>
      <protection hidden="1"/>
    </xf>
    <xf numFmtId="0" fontId="3" fillId="0" borderId="1" xfId="0" applyFont="1" applyFill="1" applyBorder="1" applyAlignment="1" applyProtection="1">
      <alignment vertical="center"/>
      <protection hidden="1"/>
    </xf>
    <xf numFmtId="0" fontId="4" fillId="0" borderId="2" xfId="0" applyFont="1" applyFill="1" applyBorder="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164" fontId="3" fillId="3" borderId="3" xfId="0" applyNumberFormat="1" applyFont="1" applyFill="1" applyBorder="1" applyAlignment="1" applyProtection="1">
      <alignment horizontal="right" vertical="center"/>
      <protection hidden="1"/>
    </xf>
    <xf numFmtId="0" fontId="3" fillId="0" borderId="2" xfId="0" applyFont="1" applyFill="1" applyBorder="1" applyAlignment="1" applyProtection="1">
      <alignment vertical="center"/>
      <protection hidden="1"/>
    </xf>
    <xf numFmtId="0" fontId="3" fillId="0" borderId="2" xfId="0" applyFont="1" applyBorder="1" applyAlignment="1" applyProtection="1">
      <alignment vertical="center"/>
      <protection hidden="1"/>
    </xf>
    <xf numFmtId="164" fontId="3" fillId="0" borderId="2" xfId="0" applyNumberFormat="1" applyFont="1" applyFill="1" applyBorder="1" applyAlignment="1" applyProtection="1">
      <alignment vertical="center"/>
      <protection hidden="1"/>
    </xf>
    <xf numFmtId="164" fontId="3" fillId="0" borderId="2" xfId="0" applyNumberFormat="1" applyFont="1" applyBorder="1" applyAlignment="1" applyProtection="1">
      <alignment vertical="center"/>
      <protection hidden="1"/>
    </xf>
    <xf numFmtId="165" fontId="3" fillId="0" borderId="3" xfId="0" applyNumberFormat="1" applyFont="1" applyBorder="1" applyAlignment="1" applyProtection="1">
      <alignment vertical="center"/>
      <protection hidden="1"/>
    </xf>
    <xf numFmtId="0" fontId="21" fillId="0" borderId="0" xfId="0" applyFont="1" applyFill="1" applyAlignment="1" applyProtection="1">
      <alignment vertical="center"/>
      <protection hidden="1"/>
    </xf>
    <xf numFmtId="49" fontId="3" fillId="0" borderId="6" xfId="0" applyNumberFormat="1" applyFont="1" applyBorder="1" applyAlignment="1" applyProtection="1">
      <alignment horizontal="center" vertical="center" wrapText="1"/>
      <protection hidden="1"/>
    </xf>
    <xf numFmtId="49" fontId="3" fillId="0" borderId="7" xfId="0" applyNumberFormat="1" applyFont="1" applyBorder="1" applyAlignment="1" applyProtection="1">
      <alignment horizontal="center" vertical="center" wrapText="1"/>
      <protection hidden="1"/>
    </xf>
    <xf numFmtId="164" fontId="4" fillId="0" borderId="9" xfId="0" applyNumberFormat="1" applyFont="1" applyBorder="1" applyAlignment="1" applyProtection="1">
      <alignment horizontal="center" vertical="center"/>
      <protection hidden="1"/>
    </xf>
    <xf numFmtId="164" fontId="4" fillId="0" borderId="10" xfId="0" applyNumberFormat="1" applyFont="1" applyBorder="1" applyAlignment="1" applyProtection="1">
      <alignment horizontal="center" vertical="center" wrapText="1"/>
      <protection hidden="1"/>
    </xf>
    <xf numFmtId="4" fontId="4" fillId="0" borderId="10" xfId="0" applyNumberFormat="1" applyFont="1" applyBorder="1" applyAlignment="1" applyProtection="1">
      <alignment horizontal="center" vertical="center" wrapText="1"/>
      <protection hidden="1"/>
    </xf>
    <xf numFmtId="164" fontId="4" fillId="0" borderId="11" xfId="0" applyNumberFormat="1" applyFont="1" applyBorder="1" applyAlignment="1" applyProtection="1">
      <alignment horizontal="center" vertical="center" wrapText="1"/>
      <protection hidden="1"/>
    </xf>
    <xf numFmtId="164" fontId="4" fillId="0" borderId="9" xfId="0" applyNumberFormat="1" applyFont="1" applyBorder="1" applyAlignment="1" applyProtection="1">
      <alignment horizontal="center" vertical="center" wrapText="1"/>
      <protection hidden="1"/>
    </xf>
    <xf numFmtId="165" fontId="4" fillId="7" borderId="9" xfId="0" applyNumberFormat="1" applyFont="1" applyFill="1" applyBorder="1" applyAlignment="1" applyProtection="1">
      <alignment horizontal="center" vertical="center"/>
      <protection hidden="1"/>
    </xf>
    <xf numFmtId="4" fontId="4" fillId="0" borderId="9" xfId="0" applyNumberFormat="1" applyFont="1" applyBorder="1" applyAlignment="1" applyProtection="1">
      <alignment horizontal="center" vertical="center"/>
      <protection hidden="1"/>
    </xf>
    <xf numFmtId="164" fontId="4" fillId="0" borderId="13" xfId="0" applyNumberFormat="1" applyFont="1" applyBorder="1" applyAlignment="1" applyProtection="1">
      <alignment horizontal="center" vertical="center" wrapText="1"/>
      <protection hidden="1"/>
    </xf>
    <xf numFmtId="164" fontId="4" fillId="0" borderId="13" xfId="0" applyNumberFormat="1" applyFont="1" applyBorder="1" applyAlignment="1" applyProtection="1">
      <alignment horizontal="center" vertical="center"/>
      <protection hidden="1"/>
    </xf>
    <xf numFmtId="164" fontId="4" fillId="0" borderId="15" xfId="0" applyNumberFormat="1" applyFont="1" applyBorder="1" applyAlignment="1" applyProtection="1">
      <alignment horizontal="center" vertical="center"/>
      <protection hidden="1"/>
    </xf>
    <xf numFmtId="164" fontId="4" fillId="0" borderId="16" xfId="0" applyNumberFormat="1" applyFont="1" applyBorder="1" applyAlignment="1" applyProtection="1">
      <alignment horizontal="center" vertical="center"/>
      <protection hidden="1"/>
    </xf>
    <xf numFmtId="164" fontId="3" fillId="0" borderId="18" xfId="0" applyNumberFormat="1" applyFont="1" applyBorder="1" applyAlignment="1" applyProtection="1">
      <alignment horizontal="center" vertical="center"/>
      <protection hidden="1"/>
    </xf>
    <xf numFmtId="0" fontId="3" fillId="7" borderId="18" xfId="0" applyFont="1" applyFill="1" applyBorder="1" applyAlignment="1" applyProtection="1">
      <alignment horizontal="center" vertical="center"/>
      <protection hidden="1"/>
    </xf>
    <xf numFmtId="0" fontId="3" fillId="7" borderId="19" xfId="0" applyFont="1" applyFill="1" applyBorder="1" applyAlignment="1" applyProtection="1">
      <alignment horizontal="center" vertical="center"/>
      <protection hidden="1"/>
    </xf>
    <xf numFmtId="0" fontId="3" fillId="0" borderId="12" xfId="0" applyFont="1" applyBorder="1" applyAlignment="1" applyProtection="1">
      <alignment horizontal="left" vertical="center" wrapText="1"/>
      <protection hidden="1"/>
    </xf>
    <xf numFmtId="0" fontId="3" fillId="0" borderId="17" xfId="0" applyFont="1" applyBorder="1" applyAlignment="1" applyProtection="1">
      <alignment horizontal="left" vertical="center" wrapText="1"/>
      <protection hidden="1"/>
    </xf>
    <xf numFmtId="0" fontId="13" fillId="0" borderId="0" xfId="5" applyFont="1" applyAlignment="1" applyProtection="1">
      <alignment vertical="center"/>
      <protection hidden="1"/>
    </xf>
    <xf numFmtId="0" fontId="4" fillId="0" borderId="0" xfId="0" applyFont="1" applyProtection="1">
      <protection hidden="1"/>
    </xf>
    <xf numFmtId="0" fontId="8" fillId="0" borderId="12" xfId="0" applyFont="1" applyBorder="1" applyProtection="1">
      <protection hidden="1"/>
    </xf>
    <xf numFmtId="4" fontId="8" fillId="4" borderId="22" xfId="5" applyNumberFormat="1" applyFont="1" applyFill="1" applyBorder="1" applyAlignment="1" applyProtection="1">
      <alignment horizontal="right" vertical="center"/>
      <protection hidden="1"/>
    </xf>
    <xf numFmtId="0" fontId="8" fillId="0" borderId="0" xfId="1" applyFont="1" applyAlignment="1" applyProtection="1">
      <alignment vertical="center"/>
      <protection hidden="1"/>
    </xf>
    <xf numFmtId="0" fontId="8" fillId="0" borderId="0" xfId="1" applyFont="1" applyAlignment="1" applyProtection="1">
      <alignment horizontal="left" vertical="center"/>
      <protection hidden="1"/>
    </xf>
    <xf numFmtId="2" fontId="8" fillId="0" borderId="0" xfId="1" applyNumberFormat="1" applyFont="1" applyAlignment="1" applyProtection="1">
      <alignment vertical="center"/>
      <protection hidden="1"/>
    </xf>
    <xf numFmtId="0" fontId="13" fillId="0" borderId="0" xfId="1" applyFont="1" applyAlignment="1" applyProtection="1">
      <alignment vertical="center"/>
      <protection hidden="1"/>
    </xf>
    <xf numFmtId="2" fontId="8" fillId="0" borderId="1" xfId="1" applyNumberFormat="1" applyFont="1" applyBorder="1" applyAlignment="1" applyProtection="1">
      <alignment vertical="center"/>
      <protection hidden="1"/>
    </xf>
    <xf numFmtId="0" fontId="8" fillId="0" borderId="2" xfId="1" applyFont="1" applyBorder="1" applyAlignment="1" applyProtection="1">
      <alignment vertical="center"/>
      <protection hidden="1"/>
    </xf>
    <xf numFmtId="0" fontId="8" fillId="0" borderId="3" xfId="1" applyFont="1" applyBorder="1" applyAlignment="1" applyProtection="1">
      <alignment vertical="center"/>
      <protection hidden="1"/>
    </xf>
    <xf numFmtId="0" fontId="9" fillId="3" borderId="22" xfId="1" applyFont="1" applyFill="1" applyBorder="1" applyAlignment="1" applyProtection="1">
      <alignment vertical="center"/>
      <protection hidden="1"/>
    </xf>
    <xf numFmtId="0" fontId="12" fillId="0" borderId="0" xfId="0" applyFont="1" applyProtection="1">
      <protection hidden="1"/>
    </xf>
    <xf numFmtId="2" fontId="18" fillId="0" borderId="0" xfId="1" applyNumberFormat="1" applyFont="1" applyAlignment="1" applyProtection="1">
      <alignment vertical="center"/>
      <protection hidden="1"/>
    </xf>
    <xf numFmtId="0" fontId="14" fillId="0" borderId="0" xfId="1" applyFont="1" applyAlignment="1" applyProtection="1">
      <alignment vertical="center"/>
      <protection hidden="1"/>
    </xf>
    <xf numFmtId="2" fontId="15" fillId="0" borderId="20" xfId="1" applyNumberFormat="1" applyFont="1" applyBorder="1" applyAlignment="1" applyProtection="1">
      <alignment horizontal="center"/>
      <protection hidden="1"/>
    </xf>
    <xf numFmtId="0" fontId="15" fillId="0" borderId="20" xfId="1" applyFont="1" applyBorder="1" applyAlignment="1" applyProtection="1">
      <alignment horizontal="center"/>
      <protection hidden="1"/>
    </xf>
    <xf numFmtId="0" fontId="15" fillId="0" borderId="21" xfId="1" applyFont="1" applyBorder="1" applyAlignment="1" applyProtection="1">
      <alignment horizontal="center"/>
      <protection hidden="1"/>
    </xf>
    <xf numFmtId="0" fontId="15" fillId="0" borderId="0" xfId="1" applyFont="1" applyAlignment="1" applyProtection="1">
      <alignment horizontal="right" vertical="center"/>
      <protection hidden="1"/>
    </xf>
    <xf numFmtId="2" fontId="15" fillId="0" borderId="20" xfId="1" applyNumberFormat="1" applyFont="1" applyBorder="1" applyAlignment="1" applyProtection="1">
      <alignment horizontal="center" vertical="top"/>
      <protection hidden="1"/>
    </xf>
    <xf numFmtId="0" fontId="15" fillId="0" borderId="20" xfId="1" applyFont="1" applyBorder="1" applyAlignment="1" applyProtection="1">
      <alignment horizontal="center" vertical="top"/>
      <protection hidden="1"/>
    </xf>
    <xf numFmtId="0" fontId="15" fillId="0" borderId="21" xfId="1" applyFont="1" applyBorder="1" applyAlignment="1" applyProtection="1">
      <alignment horizontal="center" vertical="top"/>
      <protection hidden="1"/>
    </xf>
    <xf numFmtId="0" fontId="4" fillId="0" borderId="0" xfId="0" applyFont="1" applyAlignment="1" applyProtection="1">
      <alignment wrapText="1"/>
      <protection hidden="1"/>
    </xf>
    <xf numFmtId="0" fontId="4" fillId="0" borderId="9" xfId="0" applyFont="1" applyBorder="1" applyAlignment="1" applyProtection="1">
      <alignment wrapText="1"/>
      <protection hidden="1"/>
    </xf>
    <xf numFmtId="0" fontId="4" fillId="0" borderId="9" xfId="0" applyFont="1" applyBorder="1" applyProtection="1">
      <protection hidden="1"/>
    </xf>
    <xf numFmtId="2" fontId="4" fillId="0" borderId="9" xfId="0" applyNumberFormat="1" applyFont="1" applyBorder="1" applyProtection="1">
      <protection hidden="1"/>
    </xf>
    <xf numFmtId="2" fontId="16" fillId="0" borderId="9" xfId="1" applyNumberFormat="1" applyFont="1" applyBorder="1" applyAlignment="1" applyProtection="1">
      <alignment vertical="center" wrapText="1"/>
      <protection hidden="1"/>
    </xf>
    <xf numFmtId="2" fontId="16" fillId="0" borderId="13" xfId="1" applyNumberFormat="1" applyFont="1" applyBorder="1" applyAlignment="1" applyProtection="1">
      <alignment vertical="center" wrapText="1"/>
      <protection hidden="1"/>
    </xf>
    <xf numFmtId="0" fontId="7" fillId="0" borderId="0" xfId="0" applyFont="1" applyProtection="1">
      <protection hidden="1"/>
    </xf>
    <xf numFmtId="49" fontId="7" fillId="0" borderId="0" xfId="0" applyNumberFormat="1" applyFont="1" applyAlignment="1" applyProtection="1">
      <alignment horizontal="left"/>
      <protection hidden="1"/>
    </xf>
    <xf numFmtId="2" fontId="7" fillId="0" borderId="0" xfId="0" applyNumberFormat="1" applyFont="1" applyProtection="1">
      <protection hidden="1"/>
    </xf>
    <xf numFmtId="0" fontId="4" fillId="0" borderId="9" xfId="0" applyFont="1" applyBorder="1" applyAlignment="1" applyProtection="1">
      <alignment horizontal="right"/>
      <protection hidden="1"/>
    </xf>
    <xf numFmtId="4" fontId="8" fillId="0" borderId="0" xfId="0" applyNumberFormat="1" applyFont="1" applyAlignment="1" applyProtection="1">
      <alignment wrapText="1"/>
      <protection hidden="1"/>
    </xf>
    <xf numFmtId="0" fontId="8" fillId="8" borderId="9" xfId="1" applyFont="1" applyFill="1" applyBorder="1" applyAlignment="1" applyProtection="1">
      <alignment vertical="center" wrapText="1"/>
      <protection hidden="1"/>
    </xf>
    <xf numFmtId="4" fontId="7" fillId="0" borderId="0" xfId="0" applyNumberFormat="1" applyFont="1" applyProtection="1">
      <protection hidden="1"/>
    </xf>
    <xf numFmtId="0" fontId="4" fillId="0" borderId="9"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9" xfId="0" applyFont="1" applyBorder="1" applyProtection="1">
      <protection hidden="1"/>
    </xf>
    <xf numFmtId="0" fontId="8" fillId="0" borderId="9" xfId="0" applyFont="1" applyBorder="1" applyAlignment="1" applyProtection="1">
      <alignment wrapText="1"/>
      <protection hidden="1"/>
    </xf>
    <xf numFmtId="2" fontId="8" fillId="0" borderId="9" xfId="0" applyNumberFormat="1" applyFont="1" applyBorder="1" applyProtection="1">
      <protection hidden="1"/>
    </xf>
    <xf numFmtId="4" fontId="9" fillId="0" borderId="17" xfId="1" applyNumberFormat="1" applyFont="1" applyBorder="1" applyAlignment="1" applyProtection="1">
      <alignment vertical="center"/>
      <protection hidden="1"/>
    </xf>
    <xf numFmtId="4" fontId="8" fillId="0" borderId="18" xfId="1" applyNumberFormat="1" applyFont="1" applyBorder="1" applyAlignment="1" applyProtection="1">
      <alignment horizontal="left" vertical="center"/>
      <protection hidden="1"/>
    </xf>
    <xf numFmtId="4" fontId="8" fillId="0" borderId="18" xfId="1" applyNumberFormat="1" applyFont="1" applyBorder="1" applyAlignment="1" applyProtection="1">
      <alignment vertical="center"/>
      <protection hidden="1"/>
    </xf>
    <xf numFmtId="4" fontId="9" fillId="0" borderId="18" xfId="1" applyNumberFormat="1" applyFont="1" applyBorder="1" applyAlignment="1" applyProtection="1">
      <alignment vertical="center"/>
      <protection hidden="1"/>
    </xf>
    <xf numFmtId="2" fontId="17" fillId="0" borderId="18" xfId="1" applyNumberFormat="1" applyFont="1" applyBorder="1" applyAlignment="1" applyProtection="1">
      <alignment vertical="center" wrapText="1"/>
      <protection hidden="1"/>
    </xf>
    <xf numFmtId="4" fontId="17" fillId="0" borderId="19" xfId="1" applyNumberFormat="1" applyFont="1" applyBorder="1" applyAlignment="1" applyProtection="1">
      <alignment vertical="center"/>
      <protection hidden="1"/>
    </xf>
    <xf numFmtId="0" fontId="16" fillId="0" borderId="0" xfId="1" applyFont="1" applyAlignment="1" applyProtection="1">
      <alignment vertical="center"/>
      <protection hidden="1"/>
    </xf>
    <xf numFmtId="0" fontId="8" fillId="0" borderId="0" xfId="5" applyFont="1" applyAlignment="1" applyProtection="1">
      <alignment horizontal="center" vertical="center"/>
      <protection hidden="1"/>
    </xf>
    <xf numFmtId="0" fontId="8" fillId="0" borderId="0" xfId="5" applyFont="1" applyAlignment="1" applyProtection="1">
      <alignment vertical="center"/>
      <protection hidden="1"/>
    </xf>
    <xf numFmtId="0" fontId="8" fillId="3" borderId="1" xfId="5" applyFont="1" applyFill="1" applyBorder="1" applyAlignment="1" applyProtection="1">
      <alignment vertical="center"/>
      <protection hidden="1"/>
    </xf>
    <xf numFmtId="0" fontId="8" fillId="3" borderId="2" xfId="5" applyFont="1" applyFill="1" applyBorder="1" applyAlignment="1" applyProtection="1">
      <alignment horizontal="center" vertical="center"/>
      <protection hidden="1"/>
    </xf>
    <xf numFmtId="0" fontId="8" fillId="3" borderId="2" xfId="5" applyFont="1" applyFill="1" applyBorder="1" applyAlignment="1" applyProtection="1">
      <alignment vertical="center"/>
      <protection hidden="1"/>
    </xf>
    <xf numFmtId="4" fontId="8" fillId="3" borderId="22" xfId="5" applyNumberFormat="1" applyFont="1" applyFill="1" applyBorder="1" applyAlignment="1" applyProtection="1">
      <alignment vertical="center"/>
      <protection hidden="1"/>
    </xf>
    <xf numFmtId="4" fontId="8" fillId="3" borderId="22" xfId="5" applyNumberFormat="1" applyFont="1" applyFill="1" applyBorder="1" applyAlignment="1" applyProtection="1">
      <alignment horizontal="right" vertical="center"/>
      <protection hidden="1"/>
    </xf>
    <xf numFmtId="4" fontId="8" fillId="0" borderId="0" xfId="5" applyNumberFormat="1" applyFont="1" applyAlignment="1" applyProtection="1">
      <alignment vertical="center"/>
      <protection hidden="1"/>
    </xf>
    <xf numFmtId="4" fontId="16" fillId="0" borderId="0" xfId="5" applyNumberFormat="1" applyFont="1" applyAlignment="1" applyProtection="1">
      <alignment horizontal="right" vertical="center"/>
      <protection hidden="1"/>
    </xf>
    <xf numFmtId="0" fontId="8" fillId="4" borderId="2" xfId="5" applyFont="1" applyFill="1" applyBorder="1" applyAlignment="1" applyProtection="1">
      <alignment horizontal="center" vertical="center"/>
      <protection hidden="1"/>
    </xf>
    <xf numFmtId="4" fontId="8" fillId="4" borderId="2" xfId="5" applyNumberFormat="1" applyFont="1" applyFill="1" applyBorder="1" applyAlignment="1" applyProtection="1">
      <alignment vertical="center"/>
      <protection hidden="1"/>
    </xf>
    <xf numFmtId="0" fontId="8" fillId="3" borderId="3" xfId="5" applyFont="1" applyFill="1" applyBorder="1" applyAlignment="1" applyProtection="1">
      <alignment vertical="center"/>
      <protection hidden="1"/>
    </xf>
    <xf numFmtId="4" fontId="8" fillId="4" borderId="3" xfId="5" applyNumberFormat="1" applyFont="1" applyFill="1" applyBorder="1" applyAlignment="1" applyProtection="1">
      <alignment horizontal="right" vertical="center"/>
      <protection hidden="1"/>
    </xf>
    <xf numFmtId="4" fontId="8" fillId="0" borderId="0" xfId="5" applyNumberFormat="1" applyFont="1" applyAlignment="1" applyProtection="1">
      <alignment horizontal="right" vertical="center"/>
      <protection hidden="1"/>
    </xf>
    <xf numFmtId="0" fontId="8" fillId="4" borderId="1" xfId="5" applyFont="1" applyFill="1" applyBorder="1" applyAlignment="1" applyProtection="1">
      <alignment vertical="center"/>
      <protection hidden="1"/>
    </xf>
    <xf numFmtId="4" fontId="8" fillId="3" borderId="2" xfId="5" applyNumberFormat="1" applyFont="1" applyFill="1" applyBorder="1" applyAlignment="1" applyProtection="1">
      <alignment vertical="center"/>
      <protection hidden="1"/>
    </xf>
    <xf numFmtId="0" fontId="9" fillId="5" borderId="1" xfId="5" applyFont="1" applyFill="1" applyBorder="1" applyAlignment="1" applyProtection="1">
      <alignment horizontal="left" vertical="center"/>
      <protection hidden="1"/>
    </xf>
    <xf numFmtId="0" fontId="9" fillId="5" borderId="1" xfId="5" applyFont="1" applyFill="1" applyBorder="1" applyAlignment="1" applyProtection="1">
      <alignment vertical="center"/>
      <protection hidden="1"/>
    </xf>
    <xf numFmtId="0" fontId="9" fillId="5" borderId="2" xfId="5" applyFont="1" applyFill="1" applyBorder="1" applyAlignment="1" applyProtection="1">
      <alignment horizontal="center" vertical="center"/>
      <protection hidden="1"/>
    </xf>
    <xf numFmtId="0" fontId="9" fillId="5" borderId="2" xfId="5" applyFont="1" applyFill="1" applyBorder="1" applyAlignment="1" applyProtection="1">
      <alignment vertical="center"/>
      <protection hidden="1"/>
    </xf>
    <xf numFmtId="4" fontId="9" fillId="5" borderId="2" xfId="5" applyNumberFormat="1" applyFont="1" applyFill="1" applyBorder="1" applyAlignment="1" applyProtection="1">
      <alignment vertical="center"/>
      <protection hidden="1"/>
    </xf>
    <xf numFmtId="164" fontId="17" fillId="5" borderId="22" xfId="5" applyNumberFormat="1" applyFont="1" applyFill="1" applyBorder="1" applyAlignment="1" applyProtection="1">
      <alignment horizontal="right" vertical="center"/>
      <protection hidden="1"/>
    </xf>
    <xf numFmtId="0" fontId="9" fillId="0" borderId="0" xfId="5" applyFont="1" applyAlignment="1" applyProtection="1">
      <alignment vertical="center"/>
      <protection hidden="1"/>
    </xf>
    <xf numFmtId="0" fontId="7" fillId="0" borderId="0" xfId="6" applyFont="1" applyProtection="1">
      <protection hidden="1"/>
    </xf>
    <xf numFmtId="0" fontId="7" fillId="0" borderId="0" xfId="6" applyFont="1" applyAlignment="1" applyProtection="1">
      <alignment vertical="center"/>
      <protection hidden="1"/>
    </xf>
    <xf numFmtId="49" fontId="10" fillId="0" borderId="17" xfId="6" applyNumberFormat="1" applyFont="1" applyBorder="1" applyAlignment="1" applyProtection="1">
      <alignment horizontal="left" vertical="center" wrapText="1"/>
      <protection hidden="1"/>
    </xf>
    <xf numFmtId="49" fontId="10" fillId="0" borderId="18" xfId="6" applyNumberFormat="1" applyFont="1" applyBorder="1" applyAlignment="1" applyProtection="1">
      <alignment horizontal="left" vertical="center" wrapText="1"/>
      <protection hidden="1"/>
    </xf>
    <xf numFmtId="49" fontId="10" fillId="0" borderId="18" xfId="6" applyNumberFormat="1" applyFont="1" applyBorder="1" applyAlignment="1" applyProtection="1">
      <alignment horizontal="center" vertical="center" wrapText="1"/>
      <protection hidden="1"/>
    </xf>
    <xf numFmtId="49" fontId="11" fillId="0" borderId="18" xfId="6" applyNumberFormat="1" applyFont="1" applyBorder="1" applyAlignment="1" applyProtection="1">
      <alignment horizontal="center" vertical="center" wrapText="1"/>
      <protection hidden="1"/>
    </xf>
    <xf numFmtId="4" fontId="11" fillId="0" borderId="19" xfId="6" applyNumberFormat="1" applyFont="1" applyBorder="1" applyAlignment="1" applyProtection="1">
      <alignment horizontal="center" vertical="center" wrapText="1"/>
      <protection hidden="1"/>
    </xf>
    <xf numFmtId="0" fontId="16" fillId="0" borderId="12" xfId="0" applyFont="1" applyBorder="1" applyAlignment="1" applyProtection="1">
      <alignment horizontal="left" vertical="center" wrapText="1"/>
      <protection hidden="1"/>
    </xf>
    <xf numFmtId="4" fontId="8" fillId="0" borderId="11" xfId="0" applyNumberFormat="1" applyFont="1" applyBorder="1" applyProtection="1">
      <protection hidden="1"/>
    </xf>
    <xf numFmtId="0" fontId="16" fillId="0" borderId="9" xfId="0" applyFont="1" applyBorder="1" applyAlignment="1" applyProtection="1">
      <alignment horizontal="left" vertical="center" wrapText="1"/>
      <protection hidden="1"/>
    </xf>
    <xf numFmtId="4" fontId="11" fillId="7" borderId="25" xfId="6" applyNumberFormat="1" applyFont="1" applyFill="1" applyBorder="1" applyAlignment="1" applyProtection="1">
      <alignment vertical="center"/>
      <protection hidden="1"/>
    </xf>
    <xf numFmtId="0" fontId="10" fillId="0" borderId="17" xfId="6" applyFont="1" applyBorder="1" applyAlignment="1" applyProtection="1">
      <alignment vertical="center"/>
      <protection hidden="1"/>
    </xf>
    <xf numFmtId="0" fontId="10" fillId="0" borderId="18" xfId="6" applyFont="1" applyBorder="1" applyAlignment="1" applyProtection="1">
      <alignment vertical="center"/>
      <protection hidden="1"/>
    </xf>
    <xf numFmtId="4" fontId="11" fillId="0" borderId="18" xfId="6" applyNumberFormat="1" applyFont="1" applyBorder="1" applyAlignment="1" applyProtection="1">
      <alignment vertical="center"/>
      <protection hidden="1"/>
    </xf>
    <xf numFmtId="4" fontId="11" fillId="7" borderId="18" xfId="6" applyNumberFormat="1" applyFont="1" applyFill="1" applyBorder="1" applyAlignment="1" applyProtection="1">
      <alignment vertical="center"/>
      <protection hidden="1"/>
    </xf>
    <xf numFmtId="4" fontId="9" fillId="0" borderId="19" xfId="0" applyNumberFormat="1" applyFont="1" applyBorder="1" applyProtection="1">
      <protection hidden="1"/>
    </xf>
    <xf numFmtId="0" fontId="12" fillId="0" borderId="1" xfId="0" applyFont="1" applyBorder="1" applyAlignment="1" applyProtection="1">
      <alignment horizontal="left" vertical="center"/>
      <protection hidden="1"/>
    </xf>
    <xf numFmtId="0" fontId="12" fillId="0" borderId="2" xfId="0" applyFont="1" applyBorder="1" applyAlignment="1" applyProtection="1">
      <alignment horizontal="left" vertical="center"/>
      <protection hidden="1"/>
    </xf>
    <xf numFmtId="0" fontId="12" fillId="0" borderId="3" xfId="0" applyFont="1" applyBorder="1" applyAlignment="1" applyProtection="1">
      <alignment vertical="center"/>
      <protection hidden="1"/>
    </xf>
    <xf numFmtId="0" fontId="9" fillId="0" borderId="0" xfId="6" applyFont="1" applyProtection="1">
      <protection hidden="1"/>
    </xf>
    <xf numFmtId="0" fontId="12" fillId="0" borderId="0" xfId="0" applyFont="1" applyAlignment="1" applyProtection="1">
      <alignment horizontal="left" vertical="center"/>
      <protection hidden="1"/>
    </xf>
    <xf numFmtId="0" fontId="12" fillId="0" borderId="0" xfId="0" applyFont="1" applyAlignment="1" applyProtection="1">
      <alignment vertical="center"/>
      <protection hidden="1"/>
    </xf>
    <xf numFmtId="165" fontId="12" fillId="0" borderId="0" xfId="0" applyNumberFormat="1" applyFont="1" applyAlignment="1" applyProtection="1">
      <alignment vertical="center"/>
      <protection hidden="1"/>
    </xf>
    <xf numFmtId="2" fontId="12" fillId="0" borderId="22" xfId="0" applyNumberFormat="1" applyFont="1" applyBorder="1" applyAlignment="1" applyProtection="1">
      <alignment vertical="center"/>
      <protection hidden="1"/>
    </xf>
    <xf numFmtId="2" fontId="12" fillId="0" borderId="0" xfId="0" applyNumberFormat="1" applyFont="1" applyAlignment="1" applyProtection="1">
      <alignment vertical="center"/>
      <protection hidden="1"/>
    </xf>
    <xf numFmtId="0" fontId="11" fillId="0" borderId="1" xfId="0" applyFont="1" applyBorder="1" applyAlignment="1" applyProtection="1">
      <alignment vertical="center"/>
      <protection hidden="1"/>
    </xf>
    <xf numFmtId="0" fontId="11" fillId="6" borderId="1" xfId="0" applyFont="1" applyFill="1" applyBorder="1" applyAlignment="1" applyProtection="1">
      <alignment horizontal="left" vertical="center"/>
      <protection hidden="1"/>
    </xf>
    <xf numFmtId="0" fontId="11" fillId="6" borderId="2" xfId="0" applyFont="1" applyFill="1" applyBorder="1" applyAlignment="1" applyProtection="1">
      <alignment horizontal="left" vertical="center"/>
      <protection hidden="1"/>
    </xf>
    <xf numFmtId="0" fontId="11" fillId="6" borderId="3" xfId="0" applyFont="1" applyFill="1" applyBorder="1" applyAlignment="1" applyProtection="1">
      <alignment vertical="center"/>
      <protection hidden="1"/>
    </xf>
    <xf numFmtId="0" fontId="4" fillId="0" borderId="0" xfId="0" applyFont="1" applyFill="1" applyBorder="1" applyAlignment="1" applyProtection="1">
      <alignment horizontal="center"/>
      <protection hidden="1"/>
    </xf>
    <xf numFmtId="165" fontId="4" fillId="7" borderId="21" xfId="0" applyNumberFormat="1" applyFont="1" applyFill="1" applyBorder="1" applyAlignment="1" applyProtection="1">
      <alignment horizontal="center" vertical="center"/>
      <protection hidden="1"/>
    </xf>
    <xf numFmtId="4" fontId="8" fillId="4" borderId="22" xfId="5" applyNumberFormat="1" applyFont="1" applyFill="1" applyBorder="1" applyAlignment="1" applyProtection="1">
      <alignment vertical="center"/>
      <protection hidden="1"/>
    </xf>
    <xf numFmtId="49" fontId="10" fillId="0" borderId="22" xfId="6" applyNumberFormat="1" applyFont="1" applyBorder="1" applyAlignment="1" applyProtection="1">
      <alignment horizontal="center" vertical="center" wrapText="1"/>
      <protection hidden="1"/>
    </xf>
    <xf numFmtId="49" fontId="11" fillId="0" borderId="30" xfId="6" applyNumberFormat="1" applyFont="1" applyBorder="1" applyAlignment="1" applyProtection="1">
      <alignment horizontal="center" vertical="center" wrapText="1"/>
      <protection hidden="1"/>
    </xf>
    <xf numFmtId="4" fontId="11" fillId="7" borderId="33" xfId="6" applyNumberFormat="1" applyFont="1" applyFill="1" applyBorder="1" applyAlignment="1" applyProtection="1">
      <alignment vertical="center"/>
      <protection hidden="1"/>
    </xf>
    <xf numFmtId="4" fontId="7" fillId="0" borderId="19" xfId="6" applyNumberFormat="1" applyFont="1" applyBorder="1" applyAlignment="1" applyProtection="1">
      <alignment vertical="center"/>
      <protection hidden="1"/>
    </xf>
    <xf numFmtId="0" fontId="12" fillId="0" borderId="1" xfId="0" applyFont="1" applyBorder="1" applyAlignment="1" applyProtection="1">
      <alignment vertical="center"/>
      <protection hidden="1"/>
    </xf>
    <xf numFmtId="0" fontId="12" fillId="0" borderId="2" xfId="0" applyFont="1" applyBorder="1" applyAlignment="1" applyProtection="1">
      <alignment vertical="center"/>
      <protection hidden="1"/>
    </xf>
    <xf numFmtId="164" fontId="11" fillId="2" borderId="22" xfId="0" applyNumberFormat="1" applyFont="1" applyFill="1" applyBorder="1" applyAlignment="1" applyProtection="1">
      <alignment vertical="center"/>
      <protection locked="0" hidden="1"/>
    </xf>
    <xf numFmtId="0" fontId="9" fillId="0" borderId="0" xfId="1" applyFont="1" applyAlignment="1" applyProtection="1">
      <alignment vertical="center"/>
      <protection hidden="1"/>
    </xf>
    <xf numFmtId="0" fontId="8" fillId="0" borderId="9" xfId="4" applyFont="1" applyBorder="1" applyProtection="1">
      <protection hidden="1"/>
    </xf>
    <xf numFmtId="43" fontId="8" fillId="0" borderId="9" xfId="3" applyFont="1" applyBorder="1" applyProtection="1">
      <protection hidden="1"/>
    </xf>
    <xf numFmtId="0" fontId="4" fillId="0" borderId="21" xfId="0" applyFont="1" applyBorder="1" applyProtection="1">
      <protection hidden="1"/>
    </xf>
    <xf numFmtId="0" fontId="8" fillId="0" borderId="9" xfId="0" applyFont="1" applyBorder="1" applyAlignment="1" applyProtection="1">
      <alignment horizontal="right"/>
      <protection hidden="1"/>
    </xf>
    <xf numFmtId="0" fontId="8" fillId="0" borderId="9" xfId="0" applyFont="1" applyBorder="1" applyAlignment="1" applyProtection="1">
      <alignment horizontal="left"/>
      <protection hidden="1"/>
    </xf>
    <xf numFmtId="2" fontId="8" fillId="0" borderId="9" xfId="0" applyNumberFormat="1" applyFont="1" applyBorder="1" applyAlignment="1" applyProtection="1">
      <alignment horizontal="right"/>
      <protection hidden="1"/>
    </xf>
    <xf numFmtId="0" fontId="8" fillId="0" borderId="15" xfId="0" applyFont="1" applyBorder="1" applyProtection="1">
      <protection hidden="1"/>
    </xf>
    <xf numFmtId="0" fontId="8" fillId="0" borderId="15" xfId="0" applyFont="1" applyBorder="1" applyAlignment="1" applyProtection="1">
      <alignment horizontal="center"/>
      <protection hidden="1"/>
    </xf>
    <xf numFmtId="2" fontId="8" fillId="0" borderId="15" xfId="0" applyNumberFormat="1" applyFont="1" applyBorder="1" applyProtection="1">
      <protection hidden="1"/>
    </xf>
    <xf numFmtId="0" fontId="8" fillId="0" borderId="15" xfId="0" applyFont="1" applyBorder="1" applyAlignment="1" applyProtection="1">
      <alignment horizontal="right"/>
      <protection hidden="1"/>
    </xf>
    <xf numFmtId="43" fontId="8" fillId="0" borderId="15" xfId="3" applyFont="1" applyBorder="1" applyProtection="1">
      <protection hidden="1"/>
    </xf>
    <xf numFmtId="0" fontId="8" fillId="8" borderId="15" xfId="1" applyFont="1" applyFill="1" applyBorder="1" applyAlignment="1" applyProtection="1">
      <alignment vertical="center" wrapText="1"/>
      <protection hidden="1"/>
    </xf>
    <xf numFmtId="43" fontId="8" fillId="0" borderId="23" xfId="3" applyFont="1" applyBorder="1" applyProtection="1">
      <protection hidden="1"/>
    </xf>
    <xf numFmtId="2" fontId="16" fillId="0" borderId="28" xfId="1" applyNumberFormat="1" applyFont="1" applyBorder="1" applyAlignment="1" applyProtection="1">
      <alignment vertical="center" wrapText="1"/>
      <protection hidden="1"/>
    </xf>
    <xf numFmtId="4" fontId="16" fillId="0" borderId="23" xfId="0" applyNumberFormat="1" applyFont="1" applyBorder="1" applyAlignment="1" applyProtection="1">
      <alignment horizontal="right"/>
      <protection hidden="1"/>
    </xf>
    <xf numFmtId="4" fontId="16" fillId="0" borderId="23" xfId="0" applyNumberFormat="1" applyFont="1" applyBorder="1" applyAlignment="1" applyProtection="1">
      <alignment vertical="center"/>
      <protection hidden="1"/>
    </xf>
    <xf numFmtId="4" fontId="12" fillId="7" borderId="25" xfId="6" applyNumberFormat="1" applyFont="1" applyFill="1" applyBorder="1" applyAlignment="1" applyProtection="1">
      <alignment vertical="center"/>
      <protection hidden="1"/>
    </xf>
    <xf numFmtId="0" fontId="8" fillId="0" borderId="0" xfId="0" applyFont="1" applyProtection="1">
      <protection hidden="1"/>
    </xf>
    <xf numFmtId="0" fontId="8" fillId="0" borderId="0" xfId="6" applyFont="1" applyProtection="1">
      <protection hidden="1"/>
    </xf>
    <xf numFmtId="0" fontId="8" fillId="0" borderId="12" xfId="0" applyFont="1" applyBorder="1" applyAlignment="1" applyProtection="1">
      <alignment horizontal="left" vertical="center" wrapText="1"/>
      <protection hidden="1"/>
    </xf>
    <xf numFmtId="0" fontId="8" fillId="0" borderId="28" xfId="0" applyFont="1" applyBorder="1" applyAlignment="1" applyProtection="1">
      <alignment horizontal="left" vertical="center"/>
      <protection hidden="1"/>
    </xf>
    <xf numFmtId="0" fontId="16" fillId="0" borderId="0" xfId="0" applyFont="1" applyAlignment="1" applyProtection="1">
      <alignment vertical="center" wrapText="1"/>
      <protection hidden="1"/>
    </xf>
    <xf numFmtId="0" fontId="16" fillId="0" borderId="9" xfId="0" applyFont="1" applyBorder="1" applyAlignment="1" applyProtection="1">
      <alignment vertical="center"/>
      <protection hidden="1"/>
    </xf>
    <xf numFmtId="0" fontId="16" fillId="0" borderId="28" xfId="0" applyFont="1" applyBorder="1" applyAlignment="1" applyProtection="1">
      <alignment vertical="center"/>
      <protection hidden="1"/>
    </xf>
    <xf numFmtId="0" fontId="16" fillId="0" borderId="28" xfId="0" applyFont="1" applyBorder="1" applyAlignment="1" applyProtection="1">
      <alignment vertical="center" wrapText="1"/>
      <protection hidden="1"/>
    </xf>
    <xf numFmtId="0" fontId="8" fillId="8" borderId="25" xfId="0" applyFont="1" applyFill="1" applyBorder="1" applyAlignment="1" applyProtection="1">
      <alignment vertical="center" wrapText="1"/>
      <protection hidden="1"/>
    </xf>
    <xf numFmtId="0" fontId="8" fillId="8" borderId="24" xfId="0" applyFont="1" applyFill="1" applyBorder="1" applyAlignment="1" applyProtection="1">
      <alignment horizontal="left" vertical="center" wrapText="1"/>
      <protection hidden="1"/>
    </xf>
    <xf numFmtId="0" fontId="8" fillId="0" borderId="9" xfId="0" applyFont="1" applyBorder="1" applyAlignment="1" applyProtection="1">
      <alignment horizontal="left" wrapText="1"/>
      <protection hidden="1"/>
    </xf>
    <xf numFmtId="43" fontId="4" fillId="0" borderId="9" xfId="3" applyFont="1" applyBorder="1" applyAlignment="1" applyProtection="1">
      <alignment vertical="center"/>
      <protection hidden="1"/>
    </xf>
    <xf numFmtId="2" fontId="16" fillId="0" borderId="9" xfId="0" applyNumberFormat="1" applyFont="1" applyBorder="1" applyAlignment="1" applyProtection="1">
      <alignment vertical="center"/>
      <protection hidden="1"/>
    </xf>
    <xf numFmtId="2" fontId="16" fillId="0" borderId="13" xfId="0" applyNumberFormat="1" applyFont="1" applyBorder="1" applyAlignment="1" applyProtection="1">
      <alignment vertical="center"/>
      <protection hidden="1"/>
    </xf>
    <xf numFmtId="1" fontId="8" fillId="0" borderId="9" xfId="0" applyNumberFormat="1" applyFont="1" applyBorder="1" applyProtection="1">
      <protection hidden="1"/>
    </xf>
    <xf numFmtId="0" fontId="8" fillId="8" borderId="9" xfId="0" applyFont="1" applyFill="1" applyBorder="1" applyProtection="1">
      <protection hidden="1"/>
    </xf>
    <xf numFmtId="0" fontId="8" fillId="8" borderId="9" xfId="0" applyFont="1" applyFill="1" applyBorder="1" applyAlignment="1" applyProtection="1">
      <alignment horizontal="left"/>
      <protection hidden="1"/>
    </xf>
    <xf numFmtId="2" fontId="8" fillId="8" borderId="9" xfId="0" applyNumberFormat="1" applyFont="1" applyFill="1" applyBorder="1" applyProtection="1">
      <protection hidden="1"/>
    </xf>
    <xf numFmtId="0" fontId="8" fillId="0" borderId="14" xfId="0" applyFont="1" applyBorder="1" applyProtection="1">
      <protection hidden="1"/>
    </xf>
    <xf numFmtId="0" fontId="8" fillId="0" borderId="15" xfId="0" applyFont="1" applyBorder="1" applyAlignment="1" applyProtection="1">
      <alignment horizontal="left"/>
      <protection hidden="1"/>
    </xf>
    <xf numFmtId="0" fontId="4" fillId="0" borderId="15" xfId="0" applyFont="1" applyBorder="1" applyAlignment="1" applyProtection="1">
      <alignment vertical="center"/>
      <protection hidden="1"/>
    </xf>
    <xf numFmtId="4" fontId="17" fillId="0" borderId="18" xfId="1" applyNumberFormat="1" applyFont="1" applyBorder="1" applyAlignment="1" applyProtection="1">
      <alignment vertical="center"/>
      <protection hidden="1"/>
    </xf>
    <xf numFmtId="0" fontId="9" fillId="0" borderId="0" xfId="5" applyFont="1" applyAlignment="1" applyProtection="1">
      <alignment horizontal="left" vertical="center"/>
      <protection hidden="1"/>
    </xf>
    <xf numFmtId="0" fontId="9" fillId="0" borderId="0" xfId="5" applyFont="1" applyAlignment="1" applyProtection="1">
      <alignment horizontal="center" vertical="center"/>
      <protection hidden="1"/>
    </xf>
    <xf numFmtId="4" fontId="9" fillId="0" borderId="0" xfId="5" applyNumberFormat="1" applyFont="1" applyAlignment="1" applyProtection="1">
      <alignment vertical="center"/>
      <protection hidden="1"/>
    </xf>
    <xf numFmtId="164" fontId="17" fillId="0" borderId="0" xfId="5" applyNumberFormat="1" applyFont="1" applyAlignment="1" applyProtection="1">
      <alignment horizontal="right" vertical="center"/>
      <protection hidden="1"/>
    </xf>
    <xf numFmtId="0" fontId="8" fillId="0" borderId="15" xfId="6" applyFont="1" applyBorder="1" applyAlignment="1" applyProtection="1">
      <alignment wrapText="1"/>
      <protection hidden="1"/>
    </xf>
    <xf numFmtId="4" fontId="4" fillId="0" borderId="15" xfId="6" applyNumberFormat="1" applyFont="1" applyBorder="1" applyAlignment="1" applyProtection="1">
      <alignment vertical="center"/>
      <protection hidden="1"/>
    </xf>
    <xf numFmtId="4" fontId="4" fillId="0" borderId="25" xfId="6" applyNumberFormat="1" applyFont="1" applyBorder="1" applyAlignment="1" applyProtection="1">
      <alignment vertical="center"/>
      <protection hidden="1"/>
    </xf>
    <xf numFmtId="4" fontId="3" fillId="7" borderId="25" xfId="6" applyNumberFormat="1" applyFont="1" applyFill="1" applyBorder="1" applyAlignment="1" applyProtection="1">
      <alignment vertical="center"/>
      <protection hidden="1"/>
    </xf>
    <xf numFmtId="4" fontId="3" fillId="7" borderId="33" xfId="6" applyNumberFormat="1" applyFont="1" applyFill="1" applyBorder="1" applyAlignment="1" applyProtection="1">
      <alignment vertical="center"/>
      <protection hidden="1"/>
    </xf>
    <xf numFmtId="0" fontId="9" fillId="0" borderId="17" xfId="6" applyFont="1" applyBorder="1" applyAlignment="1" applyProtection="1">
      <alignment vertical="center"/>
      <protection hidden="1"/>
    </xf>
    <xf numFmtId="0" fontId="9" fillId="0" borderId="18" xfId="6" applyFont="1" applyBorder="1" applyAlignment="1" applyProtection="1">
      <alignment vertical="center"/>
      <protection hidden="1"/>
    </xf>
    <xf numFmtId="4" fontId="3" fillId="0" borderId="18" xfId="6" applyNumberFormat="1" applyFont="1" applyBorder="1" applyAlignment="1" applyProtection="1">
      <alignment vertical="center"/>
      <protection hidden="1"/>
    </xf>
    <xf numFmtId="4" fontId="3" fillId="7" borderId="18" xfId="6" applyNumberFormat="1" applyFont="1" applyFill="1" applyBorder="1" applyAlignment="1" applyProtection="1">
      <alignment vertical="center"/>
      <protection hidden="1"/>
    </xf>
    <xf numFmtId="4" fontId="8" fillId="0" borderId="19" xfId="6" applyNumberFormat="1" applyFont="1" applyBorder="1" applyAlignment="1" applyProtection="1">
      <alignment vertical="center"/>
      <protection hidden="1"/>
    </xf>
    <xf numFmtId="0" fontId="4" fillId="0" borderId="1" xfId="0" applyFont="1" applyBorder="1" applyAlignment="1" applyProtection="1">
      <alignment horizontal="left" vertical="center"/>
      <protection hidden="1"/>
    </xf>
    <xf numFmtId="0" fontId="4" fillId="0" borderId="2" xfId="0" applyFont="1" applyBorder="1" applyAlignment="1" applyProtection="1">
      <alignment horizontal="left" vertical="center"/>
      <protection hidden="1"/>
    </xf>
    <xf numFmtId="0" fontId="6" fillId="0" borderId="0" xfId="0" applyFont="1" applyProtection="1">
      <protection hidden="1"/>
    </xf>
    <xf numFmtId="0" fontId="4" fillId="0" borderId="0" xfId="0" applyFont="1" applyAlignment="1" applyProtection="1">
      <alignment horizontal="left" vertical="center"/>
      <protection hidden="1"/>
    </xf>
    <xf numFmtId="165" fontId="4" fillId="0" borderId="0" xfId="0" applyNumberFormat="1" applyFont="1" applyAlignment="1" applyProtection="1">
      <alignment vertical="center"/>
      <protection hidden="1"/>
    </xf>
    <xf numFmtId="0" fontId="4" fillId="0" borderId="1" xfId="0" applyFont="1" applyBorder="1" applyAlignment="1" applyProtection="1">
      <alignment vertical="center"/>
      <protection hidden="1"/>
    </xf>
    <xf numFmtId="2" fontId="4" fillId="0" borderId="22" xfId="0" applyNumberFormat="1" applyFont="1" applyBorder="1" applyAlignment="1" applyProtection="1">
      <alignment vertical="center"/>
      <protection hidden="1"/>
    </xf>
    <xf numFmtId="2" fontId="4" fillId="0" borderId="0" xfId="0" applyNumberFormat="1" applyFont="1" applyAlignment="1" applyProtection="1">
      <alignment vertical="center"/>
      <protection hidden="1"/>
    </xf>
    <xf numFmtId="0" fontId="3" fillId="0" borderId="1" xfId="0" applyFont="1" applyBorder="1" applyAlignment="1" applyProtection="1">
      <alignment vertical="center"/>
      <protection hidden="1"/>
    </xf>
    <xf numFmtId="0" fontId="3" fillId="6" borderId="1" xfId="0" applyFont="1" applyFill="1" applyBorder="1" applyAlignment="1" applyProtection="1">
      <alignment horizontal="left" vertical="center"/>
      <protection hidden="1"/>
    </xf>
    <xf numFmtId="0" fontId="3" fillId="6" borderId="2" xfId="0" applyFont="1" applyFill="1" applyBorder="1" applyAlignment="1" applyProtection="1">
      <alignment horizontal="left" vertical="center"/>
      <protection hidden="1"/>
    </xf>
    <xf numFmtId="0" fontId="3" fillId="6" borderId="3" xfId="0" applyFont="1" applyFill="1" applyBorder="1" applyAlignment="1" applyProtection="1">
      <alignment vertical="center"/>
      <protection hidden="1"/>
    </xf>
    <xf numFmtId="0" fontId="8" fillId="0" borderId="14" xfId="6" applyFont="1" applyBorder="1" applyAlignment="1" applyProtection="1">
      <alignment vertical="center" wrapText="1"/>
      <protection hidden="1"/>
    </xf>
    <xf numFmtId="4" fontId="3" fillId="0" borderId="18" xfId="0" applyNumberFormat="1" applyFont="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4" fillId="0" borderId="0" xfId="0" applyFont="1" applyFill="1" applyAlignment="1" applyProtection="1">
      <alignment vertical="center"/>
      <protection hidden="1"/>
    </xf>
    <xf numFmtId="0" fontId="5" fillId="0" borderId="0" xfId="0" applyFont="1" applyAlignment="1" applyProtection="1">
      <alignment vertical="center"/>
      <protection hidden="1"/>
    </xf>
    <xf numFmtId="0" fontId="3" fillId="0" borderId="18" xfId="0" applyFont="1" applyBorder="1" applyAlignment="1" applyProtection="1">
      <alignment horizontal="center" vertical="center" wrapText="1"/>
      <protection hidden="1"/>
    </xf>
    <xf numFmtId="0" fontId="3" fillId="0" borderId="18" xfId="0" applyFont="1" applyBorder="1" applyAlignment="1" applyProtection="1">
      <alignment horizontal="left" vertical="center" wrapText="1"/>
      <protection hidden="1"/>
    </xf>
    <xf numFmtId="0" fontId="3" fillId="0" borderId="18" xfId="0" applyFont="1" applyBorder="1" applyAlignment="1" applyProtection="1">
      <alignment horizontal="right" vertical="center" wrapText="1"/>
      <protection hidden="1"/>
    </xf>
    <xf numFmtId="0" fontId="3" fillId="0" borderId="19" xfId="0" applyFont="1" applyBorder="1" applyAlignment="1" applyProtection="1">
      <alignment horizontal="center" vertical="center" wrapText="1"/>
      <protection hidden="1"/>
    </xf>
    <xf numFmtId="0" fontId="8" fillId="0" borderId="0" xfId="0" applyFont="1" applyAlignment="1" applyProtection="1">
      <alignment wrapText="1"/>
      <protection hidden="1"/>
    </xf>
    <xf numFmtId="0" fontId="8" fillId="0" borderId="5" xfId="0" applyFont="1" applyBorder="1" applyAlignment="1" applyProtection="1">
      <alignment horizontal="left" wrapText="1"/>
      <protection hidden="1"/>
    </xf>
    <xf numFmtId="1" fontId="8" fillId="0" borderId="29" xfId="0" applyNumberFormat="1" applyFont="1" applyBorder="1" applyAlignment="1" applyProtection="1">
      <alignment horizontal="left" wrapText="1"/>
      <protection hidden="1"/>
    </xf>
    <xf numFmtId="4" fontId="8" fillId="0" borderId="6" xfId="0" applyNumberFormat="1" applyFont="1" applyBorder="1" applyAlignment="1" applyProtection="1">
      <alignment wrapText="1"/>
      <protection hidden="1"/>
    </xf>
    <xf numFmtId="49" fontId="8" fillId="0" borderId="6" xfId="0" applyNumberFormat="1" applyFont="1" applyBorder="1" applyAlignment="1" applyProtection="1">
      <alignment wrapText="1"/>
      <protection hidden="1"/>
    </xf>
    <xf numFmtId="0" fontId="8" fillId="0" borderId="6" xfId="1" applyFont="1" applyBorder="1" applyAlignment="1" applyProtection="1">
      <alignment vertical="center" wrapText="1"/>
      <protection hidden="1"/>
    </xf>
    <xf numFmtId="0" fontId="8" fillId="0" borderId="9" xfId="1" applyFont="1" applyBorder="1" applyAlignment="1" applyProtection="1">
      <alignment vertical="center" wrapText="1"/>
      <protection hidden="1"/>
    </xf>
    <xf numFmtId="2" fontId="8" fillId="0" borderId="9" xfId="1" applyNumberFormat="1" applyFont="1" applyBorder="1" applyAlignment="1" applyProtection="1">
      <alignment vertical="center" wrapText="1"/>
      <protection hidden="1"/>
    </xf>
    <xf numFmtId="0" fontId="4" fillId="0" borderId="0" xfId="0" applyFont="1" applyAlignment="1" applyProtection="1">
      <alignment horizontal="center" vertical="center" wrapText="1"/>
      <protection hidden="1"/>
    </xf>
    <xf numFmtId="0" fontId="8" fillId="0" borderId="12" xfId="0" applyFont="1" applyBorder="1" applyAlignment="1" applyProtection="1">
      <alignment horizontal="left" wrapText="1"/>
      <protection hidden="1"/>
    </xf>
    <xf numFmtId="1" fontId="8" fillId="0" borderId="9" xfId="0" applyNumberFormat="1" applyFont="1" applyBorder="1" applyAlignment="1" applyProtection="1">
      <alignment horizontal="left" wrapText="1"/>
      <protection hidden="1"/>
    </xf>
    <xf numFmtId="49" fontId="8" fillId="0" borderId="9" xfId="0" applyNumberFormat="1" applyFont="1" applyBorder="1" applyAlignment="1" applyProtection="1">
      <alignment wrapText="1"/>
      <protection hidden="1"/>
    </xf>
    <xf numFmtId="4" fontId="8" fillId="0" borderId="9" xfId="0" applyNumberFormat="1" applyFont="1" applyBorder="1" applyAlignment="1" applyProtection="1">
      <alignment wrapText="1"/>
      <protection hidden="1"/>
    </xf>
    <xf numFmtId="0" fontId="8" fillId="0" borderId="9" xfId="1" applyFont="1" applyBorder="1" applyAlignment="1" applyProtection="1">
      <alignment horizontal="right" vertical="center" wrapText="1"/>
      <protection hidden="1"/>
    </xf>
    <xf numFmtId="1" fontId="8" fillId="0" borderId="0" xfId="0" applyNumberFormat="1" applyFont="1" applyAlignment="1" applyProtection="1">
      <alignment horizontal="left" wrapText="1"/>
      <protection hidden="1"/>
    </xf>
    <xf numFmtId="49" fontId="8" fillId="0" borderId="15" xfId="0" applyNumberFormat="1" applyFont="1" applyBorder="1" applyAlignment="1" applyProtection="1">
      <alignment wrapText="1"/>
      <protection hidden="1"/>
    </xf>
    <xf numFmtId="2" fontId="8" fillId="0" borderId="9" xfId="0" applyNumberFormat="1" applyFont="1" applyBorder="1" applyAlignment="1" applyProtection="1">
      <alignment wrapText="1"/>
      <protection hidden="1"/>
    </xf>
    <xf numFmtId="0" fontId="4" fillId="0" borderId="0" xfId="0" applyFont="1" applyAlignment="1" applyProtection="1">
      <alignment vertical="center" wrapText="1"/>
      <protection hidden="1"/>
    </xf>
    <xf numFmtId="1" fontId="8" fillId="0" borderId="9" xfId="1" applyNumberFormat="1" applyFont="1" applyBorder="1" applyAlignment="1" applyProtection="1">
      <alignment horizontal="right" vertical="center" wrapText="1"/>
      <protection hidden="1"/>
    </xf>
    <xf numFmtId="0" fontId="9" fillId="0" borderId="0" xfId="0" applyFont="1" applyProtection="1">
      <protection hidden="1"/>
    </xf>
    <xf numFmtId="0" fontId="24" fillId="0" borderId="0" xfId="4" applyFont="1" applyAlignment="1" applyProtection="1">
      <alignment vertical="center"/>
      <protection hidden="1"/>
    </xf>
    <xf numFmtId="0" fontId="14" fillId="0" borderId="0" xfId="4" applyFont="1" applyAlignment="1" applyProtection="1">
      <alignment vertical="center"/>
      <protection hidden="1"/>
    </xf>
    <xf numFmtId="2" fontId="14" fillId="0" borderId="0" xfId="4" applyNumberFormat="1" applyFont="1" applyAlignment="1" applyProtection="1">
      <alignment vertical="center"/>
      <protection hidden="1"/>
    </xf>
    <xf numFmtId="0" fontId="8" fillId="0" borderId="0" xfId="4" applyFont="1" applyAlignment="1" applyProtection="1">
      <alignment vertical="center"/>
      <protection hidden="1"/>
    </xf>
    <xf numFmtId="0" fontId="4" fillId="0" borderId="0" xfId="0" applyFont="1" applyAlignment="1" applyProtection="1">
      <alignment horizontal="center" vertical="center"/>
      <protection hidden="1"/>
    </xf>
    <xf numFmtId="0" fontId="8" fillId="2" borderId="27" xfId="1" applyFont="1" applyFill="1" applyBorder="1" applyAlignment="1" applyProtection="1">
      <alignment vertical="center" wrapText="1"/>
      <protection locked="0" hidden="1"/>
    </xf>
    <xf numFmtId="0" fontId="8" fillId="2" borderId="9" xfId="1" applyFont="1" applyFill="1" applyBorder="1" applyAlignment="1" applyProtection="1">
      <alignment vertical="center" wrapText="1"/>
      <protection locked="0" hidden="1"/>
    </xf>
    <xf numFmtId="1" fontId="8" fillId="2" borderId="3" xfId="5" applyNumberFormat="1" applyFont="1" applyFill="1" applyBorder="1" applyAlignment="1" applyProtection="1">
      <alignment horizontal="right" vertical="center"/>
      <protection locked="0" hidden="1"/>
    </xf>
    <xf numFmtId="164" fontId="8" fillId="2" borderId="22" xfId="5" applyNumberFormat="1" applyFont="1" applyFill="1" applyBorder="1" applyAlignment="1" applyProtection="1">
      <alignment horizontal="right" vertical="center"/>
      <protection locked="0" hidden="1"/>
    </xf>
    <xf numFmtId="4" fontId="12" fillId="0" borderId="3" xfId="0" applyNumberFormat="1" applyFont="1" applyBorder="1" applyAlignment="1" applyProtection="1">
      <alignment vertical="center"/>
      <protection hidden="1"/>
    </xf>
    <xf numFmtId="164" fontId="11" fillId="6" borderId="3" xfId="7" applyNumberFormat="1" applyFont="1" applyFill="1" applyBorder="1" applyAlignment="1" applyProtection="1">
      <alignment vertical="center"/>
      <protection hidden="1"/>
    </xf>
    <xf numFmtId="0" fontId="4" fillId="0" borderId="31" xfId="0" applyFont="1" applyBorder="1" applyAlignment="1" applyProtection="1">
      <alignment wrapText="1"/>
      <protection hidden="1"/>
    </xf>
    <xf numFmtId="0" fontId="16" fillId="0" borderId="10" xfId="0" applyFont="1" applyBorder="1" applyAlignment="1" applyProtection="1">
      <alignment wrapText="1"/>
      <protection hidden="1"/>
    </xf>
    <xf numFmtId="4" fontId="16" fillId="0" borderId="10" xfId="0" applyNumberFormat="1" applyFont="1" applyBorder="1" applyProtection="1">
      <protection hidden="1"/>
    </xf>
    <xf numFmtId="0" fontId="16" fillId="0" borderId="12" xfId="0" applyFont="1" applyBorder="1" applyAlignment="1" applyProtection="1">
      <alignment wrapText="1"/>
      <protection hidden="1"/>
    </xf>
    <xf numFmtId="0" fontId="8" fillId="0" borderId="10" xfId="0" applyFont="1" applyBorder="1" applyAlignment="1" applyProtection="1">
      <alignment wrapText="1"/>
      <protection hidden="1"/>
    </xf>
    <xf numFmtId="4" fontId="16" fillId="0" borderId="32" xfId="0" applyNumberFormat="1" applyFont="1" applyBorder="1" applyProtection="1">
      <protection hidden="1"/>
    </xf>
    <xf numFmtId="4" fontId="16" fillId="0" borderId="23" xfId="0" applyNumberFormat="1" applyFont="1" applyBorder="1" applyProtection="1">
      <protection hidden="1"/>
    </xf>
    <xf numFmtId="0" fontId="8" fillId="0" borderId="12" xfId="0" applyFont="1" applyBorder="1" applyAlignment="1" applyProtection="1">
      <alignment wrapText="1"/>
      <protection hidden="1"/>
    </xf>
    <xf numFmtId="4" fontId="8" fillId="0" borderId="23" xfId="0" applyNumberFormat="1" applyFont="1" applyBorder="1" applyProtection="1">
      <protection hidden="1"/>
    </xf>
    <xf numFmtId="0" fontId="8" fillId="8" borderId="24" xfId="0" applyFont="1" applyFill="1" applyBorder="1" applyProtection="1">
      <protection hidden="1"/>
    </xf>
    <xf numFmtId="0" fontId="8" fillId="8" borderId="25" xfId="0" applyFont="1" applyFill="1" applyBorder="1" applyProtection="1">
      <protection hidden="1"/>
    </xf>
    <xf numFmtId="0" fontId="10" fillId="0" borderId="0" xfId="6" applyFont="1" applyProtection="1">
      <protection hidden="1"/>
    </xf>
    <xf numFmtId="3" fontId="8" fillId="2" borderId="26" xfId="0" applyNumberFormat="1" applyFont="1" applyFill="1" applyBorder="1" applyProtection="1">
      <protection locked="0" hidden="1"/>
    </xf>
    <xf numFmtId="3" fontId="8" fillId="2" borderId="9" xfId="0" applyNumberFormat="1" applyFont="1" applyFill="1" applyBorder="1" applyProtection="1">
      <protection locked="0" hidden="1"/>
    </xf>
    <xf numFmtId="3" fontId="8" fillId="2" borderId="10" xfId="0" applyNumberFormat="1" applyFont="1" applyFill="1" applyBorder="1" applyProtection="1">
      <protection locked="0" hidden="1"/>
    </xf>
    <xf numFmtId="0" fontId="8" fillId="0" borderId="0" xfId="1" applyFont="1" applyProtection="1">
      <protection hidden="1"/>
    </xf>
    <xf numFmtId="43" fontId="8" fillId="0" borderId="0" xfId="3" applyFont="1" applyProtection="1">
      <protection hidden="1"/>
    </xf>
    <xf numFmtId="0" fontId="9" fillId="0" borderId="0" xfId="1" applyFont="1" applyAlignment="1" applyProtection="1">
      <alignment wrapText="1"/>
      <protection hidden="1"/>
    </xf>
    <xf numFmtId="4" fontId="8" fillId="0" borderId="0" xfId="1" applyNumberFormat="1" applyFont="1" applyProtection="1">
      <protection hidden="1"/>
    </xf>
    <xf numFmtId="2" fontId="8" fillId="0" borderId="0" xfId="0" applyNumberFormat="1" applyFont="1" applyProtection="1">
      <protection hidden="1"/>
    </xf>
    <xf numFmtId="0" fontId="8" fillId="2" borderId="21" xfId="1" applyFont="1" applyFill="1" applyBorder="1" applyAlignment="1" applyProtection="1">
      <alignment vertical="center" wrapText="1"/>
      <protection locked="0" hidden="1"/>
    </xf>
    <xf numFmtId="0" fontId="8" fillId="2" borderId="21" xfId="0" applyNumberFormat="1" applyFont="1" applyFill="1" applyBorder="1" applyProtection="1">
      <protection locked="0" hidden="1"/>
    </xf>
    <xf numFmtId="0" fontId="8" fillId="2" borderId="9" xfId="0" applyNumberFormat="1" applyFont="1" applyFill="1" applyBorder="1" applyProtection="1">
      <protection locked="0" hidden="1"/>
    </xf>
    <xf numFmtId="0" fontId="8" fillId="2" borderId="15" xfId="0" applyNumberFormat="1" applyFont="1" applyFill="1" applyBorder="1" applyProtection="1">
      <protection locked="0" hidden="1"/>
    </xf>
    <xf numFmtId="0" fontId="8" fillId="2" borderId="9" xfId="0" applyFont="1" applyFill="1" applyBorder="1" applyAlignment="1" applyProtection="1">
      <alignment horizontal="right"/>
      <protection locked="0" hidden="1"/>
    </xf>
    <xf numFmtId="0" fontId="8" fillId="2" borderId="9" xfId="0" applyFont="1" applyFill="1" applyBorder="1" applyProtection="1">
      <protection locked="0" hidden="1"/>
    </xf>
    <xf numFmtId="4" fontId="4" fillId="0" borderId="3" xfId="0" applyNumberFormat="1" applyFont="1" applyBorder="1" applyAlignment="1" applyProtection="1">
      <alignment vertical="center"/>
      <protection hidden="1"/>
    </xf>
    <xf numFmtId="164" fontId="3" fillId="6" borderId="3" xfId="0" applyNumberFormat="1" applyFont="1" applyFill="1" applyBorder="1" applyAlignment="1" applyProtection="1">
      <alignment vertical="center"/>
      <protection hidden="1"/>
    </xf>
    <xf numFmtId="0" fontId="0" fillId="0" borderId="0" xfId="0" applyProtection="1">
      <protection hidden="1"/>
    </xf>
    <xf numFmtId="0" fontId="16" fillId="0" borderId="8" xfId="0" applyFont="1" applyBorder="1" applyAlignment="1" applyProtection="1">
      <alignment vertical="center" wrapText="1"/>
      <protection hidden="1"/>
    </xf>
    <xf numFmtId="0" fontId="16" fillId="0" borderId="0" xfId="0" applyFont="1" applyAlignment="1" applyProtection="1">
      <alignment wrapText="1"/>
      <protection hidden="1"/>
    </xf>
    <xf numFmtId="4" fontId="16" fillId="0" borderId="32" xfId="0" applyNumberFormat="1" applyFont="1" applyBorder="1" applyAlignment="1" applyProtection="1">
      <alignment horizontal="right"/>
      <protection hidden="1"/>
    </xf>
    <xf numFmtId="0" fontId="16" fillId="0" borderId="12" xfId="0" applyFont="1" applyBorder="1" applyAlignment="1" applyProtection="1">
      <alignment vertical="center" wrapText="1"/>
      <protection hidden="1"/>
    </xf>
    <xf numFmtId="0" fontId="16" fillId="0" borderId="9" xfId="0" applyFont="1" applyBorder="1" applyProtection="1">
      <protection hidden="1"/>
    </xf>
    <xf numFmtId="0" fontId="8" fillId="0" borderId="12" xfId="0" applyFont="1" applyBorder="1" applyAlignment="1" applyProtection="1">
      <alignment vertical="center" wrapText="1"/>
      <protection hidden="1"/>
    </xf>
    <xf numFmtId="0" fontId="8" fillId="0" borderId="12" xfId="0" applyFont="1" applyBorder="1" applyAlignment="1" applyProtection="1">
      <alignment vertical="center"/>
      <protection hidden="1"/>
    </xf>
    <xf numFmtId="0" fontId="16" fillId="0" borderId="28" xfId="0" applyFont="1" applyBorder="1" applyProtection="1">
      <protection hidden="1"/>
    </xf>
    <xf numFmtId="0" fontId="16" fillId="0" borderId="28" xfId="0" applyFont="1" applyBorder="1" applyAlignment="1" applyProtection="1">
      <alignment wrapText="1"/>
      <protection hidden="1"/>
    </xf>
    <xf numFmtId="0" fontId="8" fillId="0" borderId="24" xfId="0" applyFont="1" applyBorder="1" applyAlignment="1" applyProtection="1">
      <alignment vertical="center"/>
      <protection hidden="1"/>
    </xf>
    <xf numFmtId="0" fontId="8" fillId="0" borderId="25" xfId="0" applyFont="1" applyBorder="1" applyAlignment="1" applyProtection="1">
      <alignment wrapText="1"/>
      <protection hidden="1"/>
    </xf>
    <xf numFmtId="3" fontId="8" fillId="2" borderId="15" xfId="0" applyNumberFormat="1" applyFont="1" applyFill="1" applyBorder="1" applyProtection="1">
      <protection locked="0" hidden="1"/>
    </xf>
    <xf numFmtId="164" fontId="3" fillId="2" borderId="22" xfId="0" applyNumberFormat="1" applyFont="1" applyFill="1" applyBorder="1" applyAlignment="1" applyProtection="1">
      <alignment vertical="center"/>
      <protection locked="0" hidden="1"/>
    </xf>
    <xf numFmtId="164" fontId="3" fillId="3" borderId="3" xfId="7" applyNumberFormat="1" applyFont="1" applyFill="1" applyBorder="1" applyAlignment="1" applyProtection="1">
      <alignment horizontal="right" vertical="center"/>
      <protection hidden="1"/>
    </xf>
    <xf numFmtId="0" fontId="8" fillId="0" borderId="0" xfId="6" applyFont="1" applyBorder="1" applyProtection="1">
      <protection hidden="1"/>
    </xf>
    <xf numFmtId="0" fontId="9" fillId="0" borderId="0" xfId="6" applyFont="1" applyBorder="1" applyProtection="1">
      <protection hidden="1"/>
    </xf>
    <xf numFmtId="0" fontId="7" fillId="0" borderId="0" xfId="6" applyFont="1" applyBorder="1" applyProtection="1">
      <protection hidden="1"/>
    </xf>
    <xf numFmtId="0" fontId="12" fillId="0" borderId="0" xfId="0" applyFont="1" applyBorder="1" applyAlignment="1" applyProtection="1">
      <alignment vertical="center"/>
      <protection hidden="1"/>
    </xf>
    <xf numFmtId="0" fontId="4" fillId="0" borderId="0" xfId="0" applyFont="1" applyBorder="1" applyProtection="1">
      <protection hidden="1"/>
    </xf>
    <xf numFmtId="0" fontId="11" fillId="0" borderId="0" xfId="0" applyFont="1" applyProtection="1">
      <protection hidden="1"/>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8" fillId="0" borderId="1" xfId="0" applyFont="1" applyBorder="1" applyAlignment="1" applyProtection="1">
      <alignment horizontal="center" vertical="center"/>
      <protection hidden="1"/>
    </xf>
    <xf numFmtId="0" fontId="9" fillId="0" borderId="2" xfId="0" applyFont="1" applyBorder="1" applyAlignment="1" applyProtection="1">
      <alignment horizontal="center" vertical="center"/>
      <protection hidden="1"/>
    </xf>
    <xf numFmtId="0" fontId="9" fillId="0" borderId="3" xfId="0" applyFont="1" applyBorder="1" applyAlignment="1" applyProtection="1">
      <alignment horizontal="center" vertical="center"/>
      <protection hidden="1"/>
    </xf>
    <xf numFmtId="0" fontId="3" fillId="0" borderId="23" xfId="0" applyFont="1" applyBorder="1" applyAlignment="1" applyProtection="1">
      <alignment horizontal="left" vertical="top" wrapText="1"/>
      <protection hidden="1"/>
    </xf>
    <xf numFmtId="0" fontId="3" fillId="0" borderId="38" xfId="0" applyFont="1" applyBorder="1" applyAlignment="1" applyProtection="1">
      <alignment horizontal="left" vertical="top" wrapText="1"/>
      <protection hidden="1"/>
    </xf>
    <xf numFmtId="0" fontId="3" fillId="0" borderId="28" xfId="0" applyFont="1" applyBorder="1" applyAlignment="1" applyProtection="1">
      <alignment horizontal="left" vertical="top" wrapText="1"/>
      <protection hidden="1"/>
    </xf>
    <xf numFmtId="0" fontId="7" fillId="0" borderId="34" xfId="4" applyFont="1" applyBorder="1" applyAlignment="1" applyProtection="1">
      <alignment horizontal="left" vertical="top" wrapText="1"/>
      <protection hidden="1"/>
    </xf>
    <xf numFmtId="0" fontId="7" fillId="0" borderId="35" xfId="4" applyFont="1" applyBorder="1" applyAlignment="1" applyProtection="1">
      <alignment horizontal="left" vertical="top" wrapText="1"/>
      <protection hidden="1"/>
    </xf>
    <xf numFmtId="0" fontId="7" fillId="0" borderId="36" xfId="4" applyFont="1" applyBorder="1" applyAlignment="1" applyProtection="1">
      <alignment horizontal="left" vertical="top" wrapText="1"/>
      <protection hidden="1"/>
    </xf>
    <xf numFmtId="0" fontId="7" fillId="0" borderId="20" xfId="4" applyFont="1" applyBorder="1" applyAlignment="1" applyProtection="1">
      <alignment horizontal="left" vertical="top" wrapText="1"/>
      <protection hidden="1"/>
    </xf>
    <xf numFmtId="0" fontId="7" fillId="0" borderId="0" xfId="4" applyFont="1" applyBorder="1" applyAlignment="1" applyProtection="1">
      <alignment horizontal="left" vertical="top" wrapText="1"/>
      <protection hidden="1"/>
    </xf>
    <xf numFmtId="0" fontId="7" fillId="0" borderId="26" xfId="4" applyFont="1" applyBorder="1" applyAlignment="1" applyProtection="1">
      <alignment horizontal="left" vertical="top" wrapText="1"/>
      <protection hidden="1"/>
    </xf>
    <xf numFmtId="0" fontId="7" fillId="0" borderId="32" xfId="4" applyFont="1" applyBorder="1" applyAlignment="1" applyProtection="1">
      <alignment horizontal="left" vertical="top" wrapText="1"/>
      <protection hidden="1"/>
    </xf>
    <xf numFmtId="0" fontId="7" fillId="0" borderId="4" xfId="4" applyFont="1" applyBorder="1" applyAlignment="1" applyProtection="1">
      <alignment horizontal="left" vertical="top" wrapText="1"/>
      <protection hidden="1"/>
    </xf>
    <xf numFmtId="0" fontId="7" fillId="0" borderId="37" xfId="4" applyFont="1" applyBorder="1" applyAlignment="1" applyProtection="1">
      <alignment horizontal="left" vertical="top" wrapText="1"/>
      <protection hidden="1"/>
    </xf>
    <xf numFmtId="0" fontId="4" fillId="9" borderId="1" xfId="0" applyFont="1" applyFill="1" applyBorder="1" applyAlignment="1" applyProtection="1">
      <alignment horizontal="center" vertical="center"/>
      <protection hidden="1"/>
    </xf>
    <xf numFmtId="0" fontId="4" fillId="9" borderId="2" xfId="0" applyFont="1" applyFill="1" applyBorder="1" applyAlignment="1" applyProtection="1">
      <alignment horizontal="center" vertical="center"/>
      <protection hidden="1"/>
    </xf>
    <xf numFmtId="0" fontId="4" fillId="9" borderId="3" xfId="0" applyFont="1" applyFill="1" applyBorder="1" applyAlignment="1" applyProtection="1">
      <alignment horizontal="center" vertical="center"/>
      <protection hidden="1"/>
    </xf>
    <xf numFmtId="0" fontId="8" fillId="3" borderId="1" xfId="5" applyFont="1" applyFill="1" applyBorder="1" applyAlignment="1" applyProtection="1">
      <alignment horizontal="left" vertical="center"/>
      <protection hidden="1"/>
    </xf>
    <xf numFmtId="0" fontId="8" fillId="3" borderId="2" xfId="5" applyFont="1" applyFill="1" applyBorder="1" applyAlignment="1" applyProtection="1">
      <alignment horizontal="left" vertical="center"/>
      <protection hidden="1"/>
    </xf>
    <xf numFmtId="0" fontId="8" fillId="3" borderId="3" xfId="5" applyFont="1" applyFill="1" applyBorder="1" applyAlignment="1" applyProtection="1">
      <alignment horizontal="left" vertical="center"/>
      <protection hidden="1"/>
    </xf>
    <xf numFmtId="0" fontId="4" fillId="9" borderId="1" xfId="0" applyFont="1" applyFill="1" applyBorder="1" applyAlignment="1" applyProtection="1">
      <alignment horizontal="center"/>
      <protection hidden="1"/>
    </xf>
    <xf numFmtId="0" fontId="4" fillId="9" borderId="2" xfId="0" applyFont="1" applyFill="1" applyBorder="1" applyAlignment="1" applyProtection="1">
      <alignment horizontal="center"/>
      <protection hidden="1"/>
    </xf>
    <xf numFmtId="0" fontId="4" fillId="9" borderId="3" xfId="0" applyFont="1" applyFill="1" applyBorder="1" applyAlignment="1" applyProtection="1">
      <alignment horizontal="center"/>
      <protection hidden="1"/>
    </xf>
    <xf numFmtId="0" fontId="7" fillId="0" borderId="35" xfId="4" applyFont="1" applyBorder="1" applyAlignment="1" applyProtection="1">
      <alignment horizontal="left" vertical="top"/>
      <protection hidden="1"/>
    </xf>
    <xf numFmtId="0" fontId="7" fillId="0" borderId="36" xfId="4" applyFont="1" applyBorder="1" applyAlignment="1" applyProtection="1">
      <alignment horizontal="left" vertical="top"/>
      <protection hidden="1"/>
    </xf>
    <xf numFmtId="0" fontId="7" fillId="0" borderId="20" xfId="4" applyFont="1" applyBorder="1" applyAlignment="1" applyProtection="1">
      <alignment horizontal="left" vertical="top"/>
      <protection hidden="1"/>
    </xf>
    <xf numFmtId="0" fontId="7" fillId="0" borderId="0" xfId="4" applyFont="1" applyAlignment="1" applyProtection="1">
      <alignment horizontal="left" vertical="top"/>
      <protection hidden="1"/>
    </xf>
    <xf numFmtId="0" fontId="7" fillId="0" borderId="26" xfId="4" applyFont="1" applyBorder="1" applyAlignment="1" applyProtection="1">
      <alignment horizontal="left" vertical="top"/>
      <protection hidden="1"/>
    </xf>
    <xf numFmtId="0" fontId="7" fillId="0" borderId="32" xfId="4" applyFont="1" applyBorder="1" applyAlignment="1" applyProtection="1">
      <alignment horizontal="left" vertical="top"/>
      <protection hidden="1"/>
    </xf>
    <xf numFmtId="0" fontId="7" fillId="0" borderId="4" xfId="4" applyFont="1" applyBorder="1" applyAlignment="1" applyProtection="1">
      <alignment horizontal="left" vertical="top"/>
      <protection hidden="1"/>
    </xf>
    <xf numFmtId="0" fontId="7" fillId="0" borderId="37" xfId="4" applyFont="1" applyBorder="1" applyAlignment="1" applyProtection="1">
      <alignment horizontal="left" vertical="top"/>
      <protection hidden="1"/>
    </xf>
    <xf numFmtId="0" fontId="3" fillId="0" borderId="32"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37" xfId="0" applyFont="1" applyBorder="1" applyAlignment="1" applyProtection="1">
      <alignment horizontal="left" vertical="top" wrapText="1"/>
      <protection hidden="1"/>
    </xf>
    <xf numFmtId="0" fontId="8" fillId="9" borderId="1" xfId="1" applyFont="1" applyFill="1" applyBorder="1" applyAlignment="1" applyProtection="1">
      <alignment horizontal="center"/>
      <protection hidden="1"/>
    </xf>
    <xf numFmtId="0" fontId="8" fillId="9" borderId="2" xfId="1" applyFont="1" applyFill="1" applyBorder="1" applyAlignment="1" applyProtection="1">
      <alignment horizontal="center"/>
      <protection hidden="1"/>
    </xf>
    <xf numFmtId="0" fontId="8" fillId="9" borderId="3" xfId="1" applyFont="1" applyFill="1" applyBorder="1" applyAlignment="1" applyProtection="1">
      <alignment horizontal="center"/>
      <protection hidden="1"/>
    </xf>
    <xf numFmtId="0" fontId="12" fillId="0" borderId="9" xfId="0" applyFont="1" applyBorder="1" applyAlignment="1" applyProtection="1">
      <alignment horizontal="left" vertical="center" wrapText="1"/>
      <protection hidden="1"/>
    </xf>
  </cellXfs>
  <cellStyles count="8">
    <cellStyle name="Komma" xfId="3" builtinId="3"/>
    <cellStyle name="Standard" xfId="0" builtinId="0"/>
    <cellStyle name="Standard 2" xfId="1" xr:uid="{00000000-0005-0000-0000-000001000000}"/>
    <cellStyle name="Standard 3" xfId="2" xr:uid="{00000000-0005-0000-0000-000002000000}"/>
    <cellStyle name="Standard 3 2" xfId="5" xr:uid="{724C96BB-EDDE-45A0-BB25-AA3170BFA604}"/>
    <cellStyle name="Standard 5" xfId="4" xr:uid="{DA1AE42E-0A70-4977-A119-63A44AF4CFAA}"/>
    <cellStyle name="Standard 6" xfId="6" xr:uid="{E54ABE04-5480-43CF-B413-0E1048BD50A4}"/>
    <cellStyle name="Währung" xfId="7" builtinId="4"/>
  </cellStyles>
  <dxfs count="0"/>
  <tableStyles count="0" defaultTableStyle="TableStyleMedium2" defaultPivotStyle="PivotStyleLight16"/>
  <colors>
    <mruColors>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mt23\Abt3\Ablage\Reinigung\Ausschreibungen\2013\Lean%20Consult\Ausschreibungsunterlagen\Final\Final%203\Kalkulation%20UR%20Projekt%201_2013%20Los%201%20vom%2025.03.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gebotsübersicht"/>
      <sheetName val="Stundenübersicht"/>
      <sheetName val="Zusatzleistungen"/>
      <sheetName val="SVS Unterhaltsreinigung"/>
      <sheetName val="SVS Grundreinigung"/>
      <sheetName val="Leistungswerte"/>
      <sheetName val="Waldparkschule"/>
      <sheetName val="TH Waldparkschule"/>
      <sheetName val="SZ Süd Halle 1"/>
      <sheetName val="SZ Süd Halle 2"/>
      <sheetName val="Kita EGP 43"/>
      <sheetName val="Kita EGP 36-38"/>
      <sheetName val="Kita Buchwaldweg 30"/>
      <sheetName val="Hotelfachschule"/>
    </sheetNames>
    <sheetDataSet>
      <sheetData sheetId="0">
        <row r="11">
          <cell r="C11" t="str">
            <v>Mustermann KG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3"/>
  <sheetViews>
    <sheetView tabSelected="1" zoomScaleNormal="100" zoomScalePageLayoutView="110" workbookViewId="0">
      <selection sqref="A1:D1"/>
    </sheetView>
  </sheetViews>
  <sheetFormatPr baseColWidth="10" defaultColWidth="11.28515625" defaultRowHeight="15" x14ac:dyDescent="0.2"/>
  <cols>
    <col min="1" max="1" width="35.85546875" style="1" customWidth="1"/>
    <col min="2" max="2" width="18.7109375" style="1" customWidth="1"/>
    <col min="3" max="3" width="17.7109375" style="1" customWidth="1"/>
    <col min="4" max="4" width="22.5703125" style="1" customWidth="1"/>
    <col min="5" max="5" width="20.85546875" style="1" customWidth="1"/>
    <col min="6" max="6" width="15.7109375" style="1" customWidth="1"/>
    <col min="7" max="7" width="20" style="1" customWidth="1"/>
    <col min="8" max="8" width="24.7109375" style="1" customWidth="1"/>
    <col min="9" max="16384" width="11.28515625" style="1"/>
  </cols>
  <sheetData>
    <row r="1" spans="1:8" ht="18.75" thickBot="1" x14ac:dyDescent="0.25">
      <c r="A1" s="301" t="s">
        <v>0</v>
      </c>
      <c r="B1" s="302"/>
      <c r="C1" s="302"/>
      <c r="D1" s="303"/>
      <c r="H1" s="2" t="s">
        <v>1</v>
      </c>
    </row>
    <row r="2" spans="1:8" ht="18" x14ac:dyDescent="0.2">
      <c r="H2" s="2" t="s">
        <v>2</v>
      </c>
    </row>
    <row r="3" spans="1:8" x14ac:dyDescent="0.2">
      <c r="A3" s="3"/>
      <c r="B3" s="3"/>
      <c r="C3" s="3"/>
      <c r="D3" s="3"/>
      <c r="E3" s="3"/>
      <c r="F3" s="3"/>
      <c r="G3" s="3"/>
      <c r="H3" s="3"/>
    </row>
    <row r="4" spans="1:8" ht="15.75" thickBot="1" x14ac:dyDescent="0.25"/>
    <row r="5" spans="1:8" ht="17.25" customHeight="1" thickBot="1" x14ac:dyDescent="0.25">
      <c r="A5" s="304" t="s">
        <v>241</v>
      </c>
      <c r="B5" s="305"/>
      <c r="C5" s="305"/>
      <c r="D5" s="305"/>
      <c r="E5" s="305"/>
      <c r="F5" s="305"/>
      <c r="G5" s="305"/>
      <c r="H5" s="306"/>
    </row>
    <row r="7" spans="1:8" ht="6.75" customHeight="1" thickBot="1" x14ac:dyDescent="0.25"/>
    <row r="8" spans="1:8" s="5" customFormat="1" ht="63.75" customHeight="1" x14ac:dyDescent="0.2">
      <c r="A8" s="4" t="s">
        <v>80</v>
      </c>
      <c r="B8" s="19" t="s">
        <v>3</v>
      </c>
      <c r="C8" s="19" t="s">
        <v>4</v>
      </c>
      <c r="D8" s="19" t="s">
        <v>5</v>
      </c>
      <c r="E8" s="19" t="s">
        <v>78</v>
      </c>
      <c r="F8" s="19" t="s">
        <v>74</v>
      </c>
      <c r="G8" s="19" t="s">
        <v>6</v>
      </c>
      <c r="H8" s="20" t="s">
        <v>7</v>
      </c>
    </row>
    <row r="9" spans="1:8" s="5" customFormat="1" ht="31.5" customHeight="1" x14ac:dyDescent="0.2">
      <c r="A9" s="6" t="s">
        <v>105</v>
      </c>
      <c r="B9" s="21" t="e">
        <f>'RL UHR Bürgeramt Boxberg Emmert'!L40</f>
        <v>#DIV/0!</v>
      </c>
      <c r="C9" s="21" t="e">
        <f t="shared" ref="C9:C14" si="0">B9/100*19</f>
        <v>#DIV/0!</v>
      </c>
      <c r="D9" s="21" t="e">
        <f t="shared" ref="D9:D14" si="1">B9+C9</f>
        <v>#DIV/0!</v>
      </c>
      <c r="E9" s="22" t="e">
        <f>B9*12</f>
        <v>#DIV/0!</v>
      </c>
      <c r="F9" s="27" t="e">
        <f>'RL UHR Bürgeramt Boxberg Emmert'!L30</f>
        <v>#DIV/0!</v>
      </c>
      <c r="G9" s="23" t="e">
        <f>'RL UHR Bürgeramt Boxberg Emmert'!L32</f>
        <v>#DIV/0!</v>
      </c>
      <c r="H9" s="24">
        <f>'RL UHR Bürgeramt Boxberg Emmert'!L38</f>
        <v>0</v>
      </c>
    </row>
    <row r="10" spans="1:8" s="5" customFormat="1" ht="28.5" customHeight="1" x14ac:dyDescent="0.2">
      <c r="A10" s="6" t="s">
        <v>106</v>
      </c>
      <c r="B10" s="21" t="e">
        <f>'RL GR Bürgeramt Boxberg Emmert'!D26</f>
        <v>#DIV/0!</v>
      </c>
      <c r="C10" s="21" t="e">
        <f t="shared" si="0"/>
        <v>#DIV/0!</v>
      </c>
      <c r="D10" s="21" t="e">
        <f t="shared" si="1"/>
        <v>#DIV/0!</v>
      </c>
      <c r="E10" s="25" t="e">
        <f>B10</f>
        <v>#DIV/0!</v>
      </c>
      <c r="F10" s="26"/>
      <c r="G10" s="26"/>
      <c r="H10" s="24">
        <f>'RL GR Bürgeramt Boxberg Emmert'!D24</f>
        <v>0</v>
      </c>
    </row>
    <row r="11" spans="1:8" s="5" customFormat="1" ht="30" customHeight="1" x14ac:dyDescent="0.2">
      <c r="A11" s="35" t="s">
        <v>107</v>
      </c>
      <c r="B11" s="21" t="e">
        <f>'RL UHR Kita Blumenstraße'!L72</f>
        <v>#DIV/0!</v>
      </c>
      <c r="C11" s="21" t="e">
        <f t="shared" si="0"/>
        <v>#DIV/0!</v>
      </c>
      <c r="D11" s="21" t="e">
        <f t="shared" si="1"/>
        <v>#DIV/0!</v>
      </c>
      <c r="E11" s="25" t="e">
        <f>B11*12</f>
        <v>#DIV/0!</v>
      </c>
      <c r="F11" s="27" t="e">
        <f>'RL UHR Kita Blumenstraße'!L62</f>
        <v>#DIV/0!</v>
      </c>
      <c r="G11" s="27" t="e">
        <f>'RL UHR Kita Blumenstraße'!L64</f>
        <v>#DIV/0!</v>
      </c>
      <c r="H11" s="28">
        <f>'RL UHR Kita Blumenstraße'!L70</f>
        <v>0</v>
      </c>
    </row>
    <row r="12" spans="1:8" ht="30" customHeight="1" x14ac:dyDescent="0.2">
      <c r="A12" s="35" t="s">
        <v>108</v>
      </c>
      <c r="B12" s="21" t="e">
        <f>'RL GR Kita Blumenstraße'!D30</f>
        <v>#DIV/0!</v>
      </c>
      <c r="C12" s="21" t="e">
        <f t="shared" si="0"/>
        <v>#DIV/0!</v>
      </c>
      <c r="D12" s="21" t="e">
        <f t="shared" si="1"/>
        <v>#DIV/0!</v>
      </c>
      <c r="E12" s="21" t="e">
        <f>B12</f>
        <v>#DIV/0!</v>
      </c>
      <c r="F12" s="26"/>
      <c r="G12" s="26"/>
      <c r="H12" s="29">
        <f>'RL GR Kita Blumenstraße'!D28</f>
        <v>0</v>
      </c>
    </row>
    <row r="13" spans="1:8" ht="30" customHeight="1" x14ac:dyDescent="0.2">
      <c r="A13" s="35" t="s">
        <v>109</v>
      </c>
      <c r="B13" s="30" t="e">
        <f>'RL UHR Kita Hegenichstraße'!L59</f>
        <v>#DIV/0!</v>
      </c>
      <c r="C13" s="30" t="e">
        <f t="shared" si="0"/>
        <v>#DIV/0!</v>
      </c>
      <c r="D13" s="30" t="e">
        <f t="shared" si="1"/>
        <v>#DIV/0!</v>
      </c>
      <c r="E13" s="30" t="e">
        <f>B13*12</f>
        <v>#DIV/0!</v>
      </c>
      <c r="F13" s="27" t="e">
        <f>'RL UHR Kita Hegenichstraße'!L49</f>
        <v>#DIV/0!</v>
      </c>
      <c r="G13" s="27" t="e">
        <f>'RL UHR Kita Hegenichstraße'!L51</f>
        <v>#DIV/0!</v>
      </c>
      <c r="H13" s="31">
        <f>'RL UHR Kita Hegenichstraße'!L57</f>
        <v>0</v>
      </c>
    </row>
    <row r="14" spans="1:8" ht="30" customHeight="1" thickBot="1" x14ac:dyDescent="0.25">
      <c r="A14" s="35" t="s">
        <v>110</v>
      </c>
      <c r="B14" s="30" t="e">
        <f>'RL GR Kita Hegenichstraße'!D28</f>
        <v>#DIV/0!</v>
      </c>
      <c r="C14" s="30" t="e">
        <f t="shared" si="0"/>
        <v>#DIV/0!</v>
      </c>
      <c r="D14" s="30" t="e">
        <f t="shared" si="1"/>
        <v>#DIV/0!</v>
      </c>
      <c r="E14" s="30" t="e">
        <f>B14</f>
        <v>#DIV/0!</v>
      </c>
      <c r="F14" s="137"/>
      <c r="G14" s="137"/>
      <c r="H14" s="31">
        <f>'RL GR Kita Hegenichstraße'!D26</f>
        <v>0</v>
      </c>
    </row>
    <row r="15" spans="1:8" s="7" customFormat="1" ht="30" customHeight="1" thickBot="1" x14ac:dyDescent="0.25">
      <c r="A15" s="36" t="s">
        <v>8</v>
      </c>
      <c r="B15" s="32" t="e">
        <f>SUM(B9:B14)</f>
        <v>#DIV/0!</v>
      </c>
      <c r="C15" s="32" t="e">
        <f>SUM(C9:C14)</f>
        <v>#DIV/0!</v>
      </c>
      <c r="D15" s="32" t="e">
        <f>SUM(D9:D14)</f>
        <v>#DIV/0!</v>
      </c>
      <c r="E15" s="32" t="e">
        <f>SUM(E9:E14)</f>
        <v>#DIV/0!</v>
      </c>
      <c r="F15" s="213" t="e">
        <f>SUM(F9:F14)</f>
        <v>#DIV/0!</v>
      </c>
      <c r="G15" s="33"/>
      <c r="H15" s="34"/>
    </row>
    <row r="16" spans="1:8" ht="15.75" thickBot="1" x14ac:dyDescent="0.25"/>
    <row r="17" spans="1:9" ht="30" customHeight="1" thickBot="1" x14ac:dyDescent="0.25">
      <c r="A17" s="8" t="s">
        <v>79</v>
      </c>
      <c r="B17" s="9"/>
      <c r="C17" s="9"/>
      <c r="D17" s="10"/>
      <c r="E17" s="9"/>
      <c r="F17" s="10"/>
      <c r="G17" s="11"/>
      <c r="H17" s="12" t="e">
        <f>E15/100*119</f>
        <v>#DIV/0!</v>
      </c>
    </row>
    <row r="18" spans="1:9" ht="14.25" customHeight="1" thickBot="1" x14ac:dyDescent="0.25"/>
    <row r="19" spans="1:9" s="7" customFormat="1" ht="30" customHeight="1" thickBot="1" x14ac:dyDescent="0.25">
      <c r="A19" s="8" t="s">
        <v>248</v>
      </c>
      <c r="B19" s="9"/>
      <c r="C19" s="13"/>
      <c r="D19" s="14"/>
      <c r="E19" s="15"/>
      <c r="F19" s="16"/>
      <c r="G19" s="17"/>
      <c r="H19" s="294" t="e">
        <f>E15*2</f>
        <v>#DIV/0!</v>
      </c>
      <c r="I19" s="18"/>
    </row>
    <row r="20" spans="1:9" ht="12" customHeight="1" x14ac:dyDescent="0.2"/>
    <row r="21" spans="1:9" x14ac:dyDescent="0.2">
      <c r="A21" s="1" t="s">
        <v>9</v>
      </c>
    </row>
    <row r="22" spans="1:9" x14ac:dyDescent="0.2">
      <c r="A22" s="1" t="s">
        <v>81</v>
      </c>
    </row>
    <row r="23" spans="1:9" x14ac:dyDescent="0.2">
      <c r="A23" s="1" t="s">
        <v>10</v>
      </c>
    </row>
  </sheetData>
  <sheetProtection algorithmName="SHA-512" hashValue="HB9CQmtoc/M/JmHMzByVV5S1O6uEaIepb3qffWQ65iRWXLO3lsio7eDA6sO/kSIcSO8gSjWfGwxgCkLiktrt/Q==" saltValue="SDlUF2nyeEIGwD1XfMRsRg==" spinCount="100000" sheet="1" selectLockedCells="1"/>
  <mergeCells count="2">
    <mergeCell ref="A1:D1"/>
    <mergeCell ref="A5:H5"/>
  </mergeCells>
  <pageMargins left="0.78740157480314965" right="0.39370078740157483" top="1.1811023622047245" bottom="0.59055118110236227" header="0.51181102362204722" footer="0.51181102362204722"/>
  <pageSetup paperSize="9" scale="77" orientation="landscape" r:id="rId1"/>
  <headerFooter alignWithMargins="0">
    <oddHeader>&amp;C&amp;A</oddHeader>
  </headerFooter>
  <ignoredErrors>
    <ignoredError sqref="B10:D10 E9:G9 B12:D12 B13:D13 B9:D9 B11:D11 F11:G11 B14:E14 F13:G13 B15:F15" evalError="1"/>
    <ignoredError sqref="E10:E13" evalError="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P48"/>
  <sheetViews>
    <sheetView topLeftCell="A9" zoomScale="95" zoomScaleNormal="95" workbookViewId="0">
      <selection activeCell="J19" sqref="J19"/>
    </sheetView>
  </sheetViews>
  <sheetFormatPr baseColWidth="10" defaultColWidth="11.42578125" defaultRowHeight="15" x14ac:dyDescent="0.2"/>
  <cols>
    <col min="1" max="1" width="10.42578125" style="1" customWidth="1"/>
    <col min="2" max="2" width="7.42578125" style="245" customWidth="1"/>
    <col min="3" max="3" width="20.28515625" style="1" customWidth="1"/>
    <col min="4" max="4" width="8.140625" style="1" customWidth="1"/>
    <col min="5" max="5" width="11.28515625" style="1" customWidth="1"/>
    <col min="6" max="9" width="11.42578125" style="1"/>
    <col min="10" max="10" width="15.140625" style="1" customWidth="1"/>
    <col min="11" max="11" width="13.5703125" style="1" bestFit="1" customWidth="1"/>
    <col min="12" max="16384" width="11.42578125" style="1"/>
  </cols>
  <sheetData>
    <row r="1" spans="1:16" ht="15.75" thickBot="1" x14ac:dyDescent="0.25">
      <c r="A1" s="319" t="str">
        <f>Angebotsübersicht!A1</f>
        <v xml:space="preserve">Name Bieter / Firma     </v>
      </c>
      <c r="B1" s="320"/>
      <c r="C1" s="320"/>
      <c r="D1" s="321"/>
    </row>
    <row r="2" spans="1:16" s="215" customFormat="1" x14ac:dyDescent="0.2">
      <c r="A2" s="214"/>
      <c r="B2" s="214"/>
      <c r="C2" s="214"/>
      <c r="D2" s="214"/>
    </row>
    <row r="3" spans="1:16" ht="21.75" thickBot="1" x14ac:dyDescent="0.35">
      <c r="A3" s="44" t="s">
        <v>53</v>
      </c>
      <c r="B3" s="42"/>
      <c r="C3" s="41"/>
      <c r="D3" s="41"/>
      <c r="E3" s="41"/>
      <c r="F3" s="43"/>
      <c r="G3" s="41"/>
      <c r="H3" s="41"/>
      <c r="I3" s="43"/>
      <c r="J3" s="41"/>
      <c r="K3" s="41"/>
      <c r="L3" s="41"/>
      <c r="M3" s="164"/>
    </row>
    <row r="4" spans="1:16" s="216" customFormat="1" ht="21.75" thickBot="1" x14ac:dyDescent="0.35">
      <c r="A4" s="41"/>
      <c r="B4" s="42"/>
      <c r="C4" s="41"/>
      <c r="D4" s="41"/>
      <c r="E4" s="41"/>
      <c r="F4" s="43"/>
      <c r="G4" s="41"/>
      <c r="H4" s="41"/>
      <c r="I4" s="45" t="s">
        <v>51</v>
      </c>
      <c r="J4" s="46"/>
      <c r="K4" s="47"/>
      <c r="L4" s="48">
        <v>249</v>
      </c>
      <c r="M4" s="164"/>
    </row>
    <row r="5" spans="1:16" x14ac:dyDescent="0.3">
      <c r="A5" s="41" t="s">
        <v>11</v>
      </c>
      <c r="B5" s="42" t="s">
        <v>111</v>
      </c>
      <c r="C5" s="41"/>
      <c r="D5" s="41"/>
      <c r="E5" s="41"/>
      <c r="F5" s="50"/>
      <c r="G5" s="41"/>
      <c r="H5" s="41"/>
      <c r="I5" s="43"/>
      <c r="J5" s="41"/>
      <c r="K5" s="41"/>
      <c r="L5" s="41"/>
      <c r="M5" s="164"/>
    </row>
    <row r="6" spans="1:16" x14ac:dyDescent="0.3">
      <c r="A6" s="41"/>
      <c r="B6" s="42" t="s">
        <v>112</v>
      </c>
      <c r="C6" s="41"/>
      <c r="D6" s="41"/>
      <c r="E6" s="41"/>
      <c r="F6" s="43"/>
      <c r="G6" s="41"/>
      <c r="H6" s="51"/>
      <c r="I6" s="52" t="s">
        <v>12</v>
      </c>
      <c r="J6" s="53" t="s">
        <v>13</v>
      </c>
      <c r="K6" s="53" t="s">
        <v>14</v>
      </c>
      <c r="L6" s="54" t="s">
        <v>90</v>
      </c>
      <c r="M6" s="164"/>
    </row>
    <row r="7" spans="1:16" ht="15.75" thickBot="1" x14ac:dyDescent="0.35">
      <c r="A7" s="41"/>
      <c r="B7" s="42" t="s">
        <v>113</v>
      </c>
      <c r="C7" s="41"/>
      <c r="D7" s="41"/>
      <c r="E7" s="41"/>
      <c r="F7" s="43"/>
      <c r="G7" s="41"/>
      <c r="H7" s="55" t="s">
        <v>15</v>
      </c>
      <c r="I7" s="56"/>
      <c r="J7" s="57" t="s">
        <v>16</v>
      </c>
      <c r="K7" s="57" t="s">
        <v>17</v>
      </c>
      <c r="L7" s="58" t="s">
        <v>18</v>
      </c>
      <c r="M7" s="164"/>
    </row>
    <row r="8" spans="1:16" ht="37.9" customHeight="1" thickBot="1" x14ac:dyDescent="0.35">
      <c r="A8" s="36" t="s">
        <v>19</v>
      </c>
      <c r="B8" s="217" t="s">
        <v>63</v>
      </c>
      <c r="C8" s="218" t="s">
        <v>55</v>
      </c>
      <c r="D8" s="218" t="s">
        <v>75</v>
      </c>
      <c r="E8" s="218" t="s">
        <v>73</v>
      </c>
      <c r="F8" s="219" t="s">
        <v>21</v>
      </c>
      <c r="G8" s="217" t="s">
        <v>22</v>
      </c>
      <c r="H8" s="217" t="s">
        <v>76</v>
      </c>
      <c r="I8" s="219" t="s">
        <v>23</v>
      </c>
      <c r="J8" s="217" t="s">
        <v>24</v>
      </c>
      <c r="K8" s="217" t="s">
        <v>25</v>
      </c>
      <c r="L8" s="220" t="s">
        <v>26</v>
      </c>
      <c r="M8" s="221"/>
    </row>
    <row r="9" spans="1:16" s="229" customFormat="1" ht="25.9" customHeight="1" x14ac:dyDescent="0.3">
      <c r="A9" s="222" t="s">
        <v>37</v>
      </c>
      <c r="B9" s="223"/>
      <c r="C9" s="224" t="s">
        <v>114</v>
      </c>
      <c r="D9" s="225" t="s">
        <v>32</v>
      </c>
      <c r="E9" s="225" t="s">
        <v>115</v>
      </c>
      <c r="F9" s="224">
        <v>76.2</v>
      </c>
      <c r="G9" s="226">
        <v>5</v>
      </c>
      <c r="H9" s="227">
        <f>G9*$L$4/5</f>
        <v>249</v>
      </c>
      <c r="I9" s="228">
        <f>F9*H9</f>
        <v>18973.8</v>
      </c>
      <c r="J9" s="246"/>
      <c r="K9" s="63" t="e">
        <f>ROUND(SUM(I9/ROUND(J9,0)),2)</f>
        <v>#DIV/0!</v>
      </c>
      <c r="L9" s="64" t="e">
        <f>ROUND(SUM(K9/12),2)</f>
        <v>#DIV/0!</v>
      </c>
      <c r="M9" s="164"/>
    </row>
    <row r="10" spans="1:16" ht="24" customHeight="1" x14ac:dyDescent="0.3">
      <c r="A10" s="230" t="s">
        <v>37</v>
      </c>
      <c r="B10" s="231"/>
      <c r="C10" s="232" t="s">
        <v>116</v>
      </c>
      <c r="D10" s="232" t="s">
        <v>59</v>
      </c>
      <c r="E10" s="232" t="s">
        <v>117</v>
      </c>
      <c r="F10" s="233">
        <v>66.02</v>
      </c>
      <c r="G10" s="227">
        <v>3</v>
      </c>
      <c r="H10" s="227">
        <f>G10*$L$4/5</f>
        <v>149.4</v>
      </c>
      <c r="I10" s="228">
        <f t="shared" ref="I10:I27" si="0">F10*H10</f>
        <v>9863.387999999999</v>
      </c>
      <c r="J10" s="247"/>
      <c r="K10" s="63" t="e">
        <f t="shared" ref="K10:K27" si="1">ROUND(SUM(I10/ROUND(J10,0)),2)</f>
        <v>#DIV/0!</v>
      </c>
      <c r="L10" s="64" t="e">
        <f t="shared" ref="L10:L27" si="2">ROUND(SUM(K10/12),2)</f>
        <v>#DIV/0!</v>
      </c>
      <c r="M10" s="164"/>
      <c r="P10" s="207"/>
    </row>
    <row r="11" spans="1:16" ht="29.45" customHeight="1" x14ac:dyDescent="0.3">
      <c r="A11" s="230" t="s">
        <v>37</v>
      </c>
      <c r="B11" s="231"/>
      <c r="C11" s="232" t="s">
        <v>118</v>
      </c>
      <c r="D11" s="232" t="s">
        <v>32</v>
      </c>
      <c r="E11" s="232" t="s">
        <v>117</v>
      </c>
      <c r="F11" s="233">
        <v>8.8000000000000007</v>
      </c>
      <c r="G11" s="234">
        <v>5</v>
      </c>
      <c r="H11" s="227">
        <f>G11*$L$4/5</f>
        <v>249</v>
      </c>
      <c r="I11" s="228">
        <f t="shared" si="0"/>
        <v>2191.2000000000003</v>
      </c>
      <c r="J11" s="247"/>
      <c r="K11" s="63" t="e">
        <f t="shared" si="1"/>
        <v>#DIV/0!</v>
      </c>
      <c r="L11" s="64" t="e">
        <f t="shared" si="2"/>
        <v>#DIV/0!</v>
      </c>
      <c r="M11" s="164"/>
      <c r="P11" s="207"/>
    </row>
    <row r="12" spans="1:16" ht="28.15" customHeight="1" x14ac:dyDescent="0.3">
      <c r="A12" s="230" t="s">
        <v>37</v>
      </c>
      <c r="B12" s="235"/>
      <c r="C12" s="233" t="s">
        <v>119</v>
      </c>
      <c r="D12" s="232" t="s">
        <v>36</v>
      </c>
      <c r="E12" s="236" t="s">
        <v>115</v>
      </c>
      <c r="F12" s="233">
        <v>7.84</v>
      </c>
      <c r="G12" s="227">
        <v>3</v>
      </c>
      <c r="H12" s="227">
        <f>G12*$L$4/5</f>
        <v>149.4</v>
      </c>
      <c r="I12" s="228">
        <f t="shared" si="0"/>
        <v>1171.296</v>
      </c>
      <c r="J12" s="247"/>
      <c r="K12" s="63" t="e">
        <f t="shared" si="1"/>
        <v>#DIV/0!</v>
      </c>
      <c r="L12" s="64" t="e">
        <f t="shared" si="2"/>
        <v>#DIV/0!</v>
      </c>
      <c r="M12" s="164"/>
      <c r="P12" s="207"/>
    </row>
    <row r="13" spans="1:16" ht="31.9" customHeight="1" x14ac:dyDescent="0.3">
      <c r="A13" s="230" t="s">
        <v>37</v>
      </c>
      <c r="B13" s="231"/>
      <c r="C13" s="233" t="s">
        <v>120</v>
      </c>
      <c r="D13" s="232" t="s">
        <v>42</v>
      </c>
      <c r="E13" s="232" t="s">
        <v>117</v>
      </c>
      <c r="F13" s="233">
        <v>8.82</v>
      </c>
      <c r="G13" s="234" t="s">
        <v>43</v>
      </c>
      <c r="H13" s="227">
        <v>12</v>
      </c>
      <c r="I13" s="228">
        <f t="shared" si="0"/>
        <v>105.84</v>
      </c>
      <c r="J13" s="247"/>
      <c r="K13" s="63" t="e">
        <f t="shared" si="1"/>
        <v>#DIV/0!</v>
      </c>
      <c r="L13" s="64" t="e">
        <f t="shared" si="2"/>
        <v>#DIV/0!</v>
      </c>
      <c r="M13" s="164"/>
      <c r="P13" s="207"/>
    </row>
    <row r="14" spans="1:16" ht="19.5" customHeight="1" x14ac:dyDescent="0.3">
      <c r="A14" s="230" t="s">
        <v>37</v>
      </c>
      <c r="B14" s="231"/>
      <c r="C14" s="232" t="s">
        <v>121</v>
      </c>
      <c r="D14" s="232" t="s">
        <v>42</v>
      </c>
      <c r="E14" s="232" t="s">
        <v>117</v>
      </c>
      <c r="F14" s="233">
        <v>13.4</v>
      </c>
      <c r="G14" s="234" t="s">
        <v>43</v>
      </c>
      <c r="H14" s="227">
        <v>12</v>
      </c>
      <c r="I14" s="228">
        <f t="shared" si="0"/>
        <v>160.80000000000001</v>
      </c>
      <c r="J14" s="247"/>
      <c r="K14" s="63" t="e">
        <f t="shared" si="1"/>
        <v>#DIV/0!</v>
      </c>
      <c r="L14" s="64" t="e">
        <f t="shared" si="2"/>
        <v>#DIV/0!</v>
      </c>
      <c r="M14" s="164"/>
      <c r="P14" s="207"/>
    </row>
    <row r="15" spans="1:16" ht="31.15" customHeight="1" x14ac:dyDescent="0.3">
      <c r="A15" s="230" t="s">
        <v>37</v>
      </c>
      <c r="B15" s="231"/>
      <c r="C15" s="232" t="s">
        <v>122</v>
      </c>
      <c r="D15" s="232" t="s">
        <v>88</v>
      </c>
      <c r="E15" s="232" t="s">
        <v>117</v>
      </c>
      <c r="F15" s="233">
        <v>1.24</v>
      </c>
      <c r="G15" s="227">
        <v>5</v>
      </c>
      <c r="H15" s="227">
        <f>G15*$L$4/5</f>
        <v>249</v>
      </c>
      <c r="I15" s="228">
        <f>F15*H15</f>
        <v>308.76</v>
      </c>
      <c r="J15" s="247"/>
      <c r="K15" s="63" t="e">
        <f t="shared" si="1"/>
        <v>#DIV/0!</v>
      </c>
      <c r="L15" s="64" t="e">
        <f t="shared" si="2"/>
        <v>#DIV/0!</v>
      </c>
      <c r="M15" s="164"/>
      <c r="P15" s="207"/>
    </row>
    <row r="16" spans="1:16" ht="33" customHeight="1" x14ac:dyDescent="0.3">
      <c r="A16" s="230" t="s">
        <v>37</v>
      </c>
      <c r="B16" s="231"/>
      <c r="C16" s="232" t="s">
        <v>123</v>
      </c>
      <c r="D16" s="232" t="s">
        <v>88</v>
      </c>
      <c r="E16" s="237" t="s">
        <v>35</v>
      </c>
      <c r="F16" s="233">
        <v>1.53</v>
      </c>
      <c r="G16" s="227">
        <v>5</v>
      </c>
      <c r="H16" s="227">
        <f>G16*$L$4/5</f>
        <v>249</v>
      </c>
      <c r="I16" s="228">
        <f t="shared" si="0"/>
        <v>380.97</v>
      </c>
      <c r="J16" s="247"/>
      <c r="K16" s="63" t="e">
        <f t="shared" si="1"/>
        <v>#DIV/0!</v>
      </c>
      <c r="L16" s="64" t="e">
        <f t="shared" si="2"/>
        <v>#DIV/0!</v>
      </c>
      <c r="M16" s="164"/>
      <c r="N16" s="238"/>
      <c r="P16" s="207"/>
    </row>
    <row r="17" spans="1:16" ht="30" customHeight="1" x14ac:dyDescent="0.3">
      <c r="A17" s="230" t="s">
        <v>37</v>
      </c>
      <c r="B17" s="231"/>
      <c r="C17" s="232" t="s">
        <v>124</v>
      </c>
      <c r="D17" s="232" t="s">
        <v>88</v>
      </c>
      <c r="E17" s="237" t="s">
        <v>35</v>
      </c>
      <c r="F17" s="233">
        <v>1.24</v>
      </c>
      <c r="G17" s="227">
        <v>5</v>
      </c>
      <c r="H17" s="227">
        <f>G17*$L$4/5</f>
        <v>249</v>
      </c>
      <c r="I17" s="228">
        <f t="shared" si="0"/>
        <v>308.76</v>
      </c>
      <c r="J17" s="247"/>
      <c r="K17" s="63" t="e">
        <f t="shared" si="1"/>
        <v>#DIV/0!</v>
      </c>
      <c r="L17" s="64" t="e">
        <f t="shared" si="2"/>
        <v>#DIV/0!</v>
      </c>
      <c r="M17" s="164"/>
      <c r="N17" s="238"/>
      <c r="P17" s="207"/>
    </row>
    <row r="18" spans="1:16" ht="30" customHeight="1" x14ac:dyDescent="0.3">
      <c r="A18" s="230" t="s">
        <v>37</v>
      </c>
      <c r="B18" s="231"/>
      <c r="C18" s="232" t="s">
        <v>125</v>
      </c>
      <c r="D18" s="232" t="s">
        <v>88</v>
      </c>
      <c r="E18" s="237" t="s">
        <v>35</v>
      </c>
      <c r="F18" s="233">
        <v>1.53</v>
      </c>
      <c r="G18" s="227">
        <v>5</v>
      </c>
      <c r="H18" s="227">
        <f t="shared" ref="H18:H26" si="3">G18*$L$4/5</f>
        <v>249</v>
      </c>
      <c r="I18" s="228">
        <f t="shared" si="0"/>
        <v>380.97</v>
      </c>
      <c r="J18" s="247"/>
      <c r="K18" s="63" t="e">
        <f t="shared" si="1"/>
        <v>#DIV/0!</v>
      </c>
      <c r="L18" s="64" t="e">
        <f t="shared" si="2"/>
        <v>#DIV/0!</v>
      </c>
      <c r="M18" s="164"/>
      <c r="N18" s="238"/>
      <c r="P18" s="207"/>
    </row>
    <row r="19" spans="1:16" ht="34.9" customHeight="1" x14ac:dyDescent="0.3">
      <c r="A19" s="230" t="s">
        <v>37</v>
      </c>
      <c r="B19" s="231"/>
      <c r="C19" s="232" t="s">
        <v>126</v>
      </c>
      <c r="D19" s="232" t="s">
        <v>88</v>
      </c>
      <c r="E19" s="237" t="s">
        <v>35</v>
      </c>
      <c r="F19" s="233">
        <v>5.26</v>
      </c>
      <c r="G19" s="227">
        <v>5</v>
      </c>
      <c r="H19" s="227">
        <f t="shared" si="3"/>
        <v>249</v>
      </c>
      <c r="I19" s="228">
        <f t="shared" si="0"/>
        <v>1309.74</v>
      </c>
      <c r="J19" s="247"/>
      <c r="K19" s="63" t="e">
        <f t="shared" si="1"/>
        <v>#DIV/0!</v>
      </c>
      <c r="L19" s="64" t="e">
        <f t="shared" si="2"/>
        <v>#DIV/0!</v>
      </c>
      <c r="M19" s="164"/>
    </row>
    <row r="20" spans="1:16" ht="34.9" customHeight="1" x14ac:dyDescent="0.3">
      <c r="A20" s="230" t="s">
        <v>37</v>
      </c>
      <c r="B20" s="231"/>
      <c r="C20" s="232" t="s">
        <v>127</v>
      </c>
      <c r="D20" s="232" t="s">
        <v>28</v>
      </c>
      <c r="E20" s="237" t="s">
        <v>115</v>
      </c>
      <c r="F20" s="233">
        <v>10.4</v>
      </c>
      <c r="G20" s="227">
        <v>0</v>
      </c>
      <c r="H20" s="227">
        <f t="shared" si="3"/>
        <v>0</v>
      </c>
      <c r="I20" s="228"/>
      <c r="J20" s="227"/>
      <c r="K20" s="63"/>
      <c r="L20" s="64"/>
      <c r="M20" s="164"/>
    </row>
    <row r="21" spans="1:16" ht="28.15" customHeight="1" x14ac:dyDescent="0.3">
      <c r="A21" s="230" t="s">
        <v>128</v>
      </c>
      <c r="B21" s="231"/>
      <c r="C21" s="232" t="s">
        <v>129</v>
      </c>
      <c r="D21" s="232" t="s">
        <v>130</v>
      </c>
      <c r="E21" s="237" t="s">
        <v>38</v>
      </c>
      <c r="F21" s="233">
        <v>7.59</v>
      </c>
      <c r="G21" s="227">
        <v>2</v>
      </c>
      <c r="H21" s="227">
        <f t="shared" si="3"/>
        <v>99.6</v>
      </c>
      <c r="I21" s="228">
        <f t="shared" si="0"/>
        <v>755.96399999999994</v>
      </c>
      <c r="J21" s="247"/>
      <c r="K21" s="63" t="e">
        <f t="shared" si="1"/>
        <v>#DIV/0!</v>
      </c>
      <c r="L21" s="64" t="e">
        <f t="shared" si="2"/>
        <v>#DIV/0!</v>
      </c>
      <c r="M21" s="164"/>
    </row>
    <row r="22" spans="1:16" ht="27.6" customHeight="1" x14ac:dyDescent="0.3">
      <c r="A22" s="230" t="s">
        <v>60</v>
      </c>
      <c r="B22" s="231"/>
      <c r="C22" s="232" t="s">
        <v>131</v>
      </c>
      <c r="D22" s="232" t="s">
        <v>28</v>
      </c>
      <c r="E22" s="237" t="s">
        <v>117</v>
      </c>
      <c r="F22" s="233">
        <v>20.010000000000002</v>
      </c>
      <c r="G22" s="234">
        <v>0</v>
      </c>
      <c r="H22" s="227">
        <f t="shared" si="3"/>
        <v>0</v>
      </c>
      <c r="I22" s="228"/>
      <c r="J22" s="227"/>
      <c r="K22" s="63"/>
      <c r="L22" s="64"/>
      <c r="M22" s="164"/>
    </row>
    <row r="23" spans="1:16" ht="27" customHeight="1" x14ac:dyDescent="0.3">
      <c r="A23" s="230" t="s">
        <v>60</v>
      </c>
      <c r="B23" s="231"/>
      <c r="C23" s="232" t="s">
        <v>132</v>
      </c>
      <c r="D23" s="232" t="s">
        <v>130</v>
      </c>
      <c r="E23" s="237" t="s">
        <v>117</v>
      </c>
      <c r="F23" s="233">
        <v>15.46</v>
      </c>
      <c r="G23" s="227">
        <v>2</v>
      </c>
      <c r="H23" s="227">
        <f t="shared" si="3"/>
        <v>99.6</v>
      </c>
      <c r="I23" s="228">
        <f t="shared" si="0"/>
        <v>1539.816</v>
      </c>
      <c r="J23" s="247"/>
      <c r="K23" s="63" t="e">
        <f t="shared" si="1"/>
        <v>#DIV/0!</v>
      </c>
      <c r="L23" s="64" t="e">
        <f t="shared" si="2"/>
        <v>#DIV/0!</v>
      </c>
      <c r="M23" s="164"/>
    </row>
    <row r="24" spans="1:16" ht="31.15" customHeight="1" x14ac:dyDescent="0.3">
      <c r="A24" s="230" t="s">
        <v>60</v>
      </c>
      <c r="B24" s="231"/>
      <c r="C24" s="232" t="s">
        <v>133</v>
      </c>
      <c r="D24" s="232" t="s">
        <v>98</v>
      </c>
      <c r="E24" s="237" t="s">
        <v>117</v>
      </c>
      <c r="F24" s="233">
        <v>14.44</v>
      </c>
      <c r="G24" s="227">
        <v>2</v>
      </c>
      <c r="H24" s="227">
        <f t="shared" si="3"/>
        <v>99.6</v>
      </c>
      <c r="I24" s="228">
        <f t="shared" si="0"/>
        <v>1438.2239999999999</v>
      </c>
      <c r="J24" s="247"/>
      <c r="K24" s="63" t="e">
        <f t="shared" si="1"/>
        <v>#DIV/0!</v>
      </c>
      <c r="L24" s="64" t="e">
        <f t="shared" si="2"/>
        <v>#DIV/0!</v>
      </c>
      <c r="M24" s="164"/>
    </row>
    <row r="25" spans="1:16" ht="27.6" customHeight="1" x14ac:dyDescent="0.3">
      <c r="A25" s="230" t="s">
        <v>60</v>
      </c>
      <c r="B25" s="231"/>
      <c r="C25" s="232" t="s">
        <v>134</v>
      </c>
      <c r="D25" s="232" t="s">
        <v>86</v>
      </c>
      <c r="E25" s="237" t="s">
        <v>35</v>
      </c>
      <c r="F25" s="233">
        <v>2.85</v>
      </c>
      <c r="G25" s="239">
        <v>5</v>
      </c>
      <c r="H25" s="227">
        <f t="shared" si="3"/>
        <v>249</v>
      </c>
      <c r="I25" s="228">
        <f t="shared" si="0"/>
        <v>709.65</v>
      </c>
      <c r="J25" s="247"/>
      <c r="K25" s="63" t="e">
        <f t="shared" si="1"/>
        <v>#DIV/0!</v>
      </c>
      <c r="L25" s="64" t="e">
        <f t="shared" si="2"/>
        <v>#DIV/0!</v>
      </c>
      <c r="M25" s="164"/>
    </row>
    <row r="26" spans="1:16" ht="27.6" customHeight="1" x14ac:dyDescent="0.3">
      <c r="A26" s="230" t="s">
        <v>61</v>
      </c>
      <c r="B26" s="231"/>
      <c r="C26" s="232" t="s">
        <v>96</v>
      </c>
      <c r="D26" s="232" t="s">
        <v>88</v>
      </c>
      <c r="E26" s="237" t="s">
        <v>35</v>
      </c>
      <c r="F26" s="233">
        <v>1.62</v>
      </c>
      <c r="G26" s="239">
        <v>5</v>
      </c>
      <c r="H26" s="227">
        <f t="shared" si="3"/>
        <v>249</v>
      </c>
      <c r="I26" s="228">
        <f t="shared" si="0"/>
        <v>403.38000000000005</v>
      </c>
      <c r="J26" s="247"/>
      <c r="K26" s="63" t="e">
        <f t="shared" si="1"/>
        <v>#DIV/0!</v>
      </c>
      <c r="L26" s="64" t="e">
        <f t="shared" si="2"/>
        <v>#DIV/0!</v>
      </c>
      <c r="M26" s="164"/>
    </row>
    <row r="27" spans="1:16" ht="15.75" thickBot="1" x14ac:dyDescent="0.35">
      <c r="A27" s="230" t="s">
        <v>60</v>
      </c>
      <c r="B27" s="231"/>
      <c r="C27" s="232" t="s">
        <v>64</v>
      </c>
      <c r="D27" s="232" t="s">
        <v>88</v>
      </c>
      <c r="E27" s="237" t="s">
        <v>35</v>
      </c>
      <c r="F27" s="233">
        <v>1.98</v>
      </c>
      <c r="G27" s="239">
        <v>5</v>
      </c>
      <c r="H27" s="227">
        <f>G27*$L$4/5</f>
        <v>249</v>
      </c>
      <c r="I27" s="228">
        <f t="shared" si="0"/>
        <v>493.02</v>
      </c>
      <c r="J27" s="247"/>
      <c r="K27" s="63" t="e">
        <f t="shared" si="1"/>
        <v>#DIV/0!</v>
      </c>
      <c r="L27" s="64" t="e">
        <f t="shared" si="2"/>
        <v>#DIV/0!</v>
      </c>
      <c r="M27" s="164"/>
    </row>
    <row r="28" spans="1:16" ht="15.75" thickBot="1" x14ac:dyDescent="0.35">
      <c r="A28" s="77" t="s">
        <v>52</v>
      </c>
      <c r="B28" s="78"/>
      <c r="C28" s="79"/>
      <c r="D28" s="79"/>
      <c r="E28" s="79"/>
      <c r="F28" s="80">
        <f>SUM(F9:F27)</f>
        <v>266.23000000000008</v>
      </c>
      <c r="G28" s="79"/>
      <c r="H28" s="79"/>
      <c r="I28" s="80">
        <f>SUM(I9:I27)</f>
        <v>40495.577999999994</v>
      </c>
      <c r="J28" s="80"/>
      <c r="K28" s="185" t="e">
        <f>SUM(K9:K27)</f>
        <v>#DIV/0!</v>
      </c>
      <c r="L28" s="82" t="e">
        <f>SUM(L9:L27)</f>
        <v>#DIV/0!</v>
      </c>
      <c r="M28" s="164"/>
    </row>
    <row r="29" spans="1:16" ht="15.75" thickBot="1" x14ac:dyDescent="0.35">
      <c r="A29" s="41"/>
      <c r="B29" s="42"/>
      <c r="C29" s="41"/>
      <c r="D29" s="41"/>
      <c r="E29" s="41"/>
      <c r="F29" s="43"/>
      <c r="G29" s="41"/>
      <c r="H29" s="41"/>
      <c r="I29" s="43"/>
      <c r="J29" s="41"/>
      <c r="K29" s="83"/>
      <c r="L29" s="83"/>
      <c r="M29" s="164"/>
    </row>
    <row r="30" spans="1:16" ht="15.75" thickBot="1" x14ac:dyDescent="0.35">
      <c r="A30" s="41"/>
      <c r="B30" s="42"/>
      <c r="C30" s="41"/>
      <c r="D30" s="84"/>
      <c r="E30" s="85"/>
      <c r="F30" s="98" t="s">
        <v>45</v>
      </c>
      <c r="G30" s="93"/>
      <c r="H30" s="88"/>
      <c r="I30" s="138">
        <f>I28</f>
        <v>40495.577999999994</v>
      </c>
      <c r="J30" s="98" t="s">
        <v>46</v>
      </c>
      <c r="K30" s="88"/>
      <c r="L30" s="40" t="e">
        <f>K28</f>
        <v>#DIV/0!</v>
      </c>
      <c r="M30" s="164"/>
    </row>
    <row r="31" spans="1:16" ht="15.75" thickBot="1" x14ac:dyDescent="0.35">
      <c r="A31" s="41"/>
      <c r="B31" s="42"/>
      <c r="C31" s="41"/>
      <c r="D31" s="84"/>
      <c r="E31" s="85"/>
      <c r="F31" s="85"/>
      <c r="G31" s="84"/>
      <c r="H31" s="85"/>
      <c r="I31" s="91"/>
      <c r="J31" s="85"/>
      <c r="K31" s="85"/>
      <c r="L31" s="92"/>
      <c r="M31" s="164"/>
    </row>
    <row r="32" spans="1:16" ht="15.75" thickBot="1" x14ac:dyDescent="0.35">
      <c r="A32" s="41"/>
      <c r="B32" s="42"/>
      <c r="C32" s="41"/>
      <c r="D32" s="84"/>
      <c r="E32" s="85"/>
      <c r="F32" s="98" t="s">
        <v>47</v>
      </c>
      <c r="G32" s="93"/>
      <c r="H32" s="88"/>
      <c r="I32" s="94"/>
      <c r="J32" s="88"/>
      <c r="K32" s="95"/>
      <c r="L32" s="96" t="e">
        <f>ROUND(SUM(I30/L30),2)</f>
        <v>#DIV/0!</v>
      </c>
      <c r="M32" s="164"/>
    </row>
    <row r="33" spans="1:13" ht="15.75" thickBot="1" x14ac:dyDescent="0.35">
      <c r="A33" s="41"/>
      <c r="B33" s="42"/>
      <c r="C33" s="41"/>
      <c r="D33" s="84"/>
      <c r="E33" s="85"/>
      <c r="F33" s="85"/>
      <c r="G33" s="84"/>
      <c r="H33" s="85"/>
      <c r="I33" s="91"/>
      <c r="J33" s="85"/>
      <c r="K33" s="85"/>
      <c r="L33" s="97"/>
      <c r="M33" s="164"/>
    </row>
    <row r="34" spans="1:13" ht="15.75" thickBot="1" x14ac:dyDescent="0.35">
      <c r="A34" s="41"/>
      <c r="B34" s="42"/>
      <c r="C34" s="41"/>
      <c r="D34" s="84"/>
      <c r="E34" s="85"/>
      <c r="F34" s="98" t="s">
        <v>48</v>
      </c>
      <c r="G34" s="93"/>
      <c r="H34" s="88"/>
      <c r="I34" s="99"/>
      <c r="J34" s="88"/>
      <c r="K34" s="95"/>
      <c r="L34" s="96" t="e">
        <f>ROUND((L30/L4),2)</f>
        <v>#DIV/0!</v>
      </c>
      <c r="M34" s="164"/>
    </row>
    <row r="35" spans="1:13" ht="15.75" thickBot="1" x14ac:dyDescent="0.35">
      <c r="A35" s="41"/>
      <c r="B35" s="42"/>
      <c r="C35" s="41"/>
      <c r="D35" s="84"/>
      <c r="E35" s="85"/>
      <c r="F35" s="85"/>
      <c r="G35" s="84"/>
      <c r="H35" s="85"/>
      <c r="I35" s="91"/>
      <c r="J35" s="85"/>
      <c r="K35" s="85"/>
      <c r="L35" s="85"/>
      <c r="M35" s="164"/>
    </row>
    <row r="36" spans="1:13" ht="15.75" thickBot="1" x14ac:dyDescent="0.35">
      <c r="A36" s="41"/>
      <c r="B36" s="42"/>
      <c r="C36" s="41"/>
      <c r="D36" s="84"/>
      <c r="E36" s="85"/>
      <c r="F36" s="98" t="s">
        <v>49</v>
      </c>
      <c r="G36" s="93"/>
      <c r="H36" s="88"/>
      <c r="I36" s="94"/>
      <c r="J36" s="88"/>
      <c r="K36" s="95"/>
      <c r="L36" s="248"/>
      <c r="M36" s="164"/>
    </row>
    <row r="37" spans="1:13" ht="15.75" thickBot="1" x14ac:dyDescent="0.35">
      <c r="A37" s="41"/>
      <c r="B37" s="42"/>
      <c r="C37" s="41"/>
      <c r="D37" s="84"/>
      <c r="E37" s="85"/>
      <c r="F37" s="85"/>
      <c r="G37" s="84"/>
      <c r="H37" s="85"/>
      <c r="I37" s="91"/>
      <c r="J37" s="85"/>
      <c r="K37" s="85"/>
      <c r="L37" s="97"/>
      <c r="M37" s="164"/>
    </row>
    <row r="38" spans="1:13" ht="15.75" thickBot="1" x14ac:dyDescent="0.35">
      <c r="A38" s="41"/>
      <c r="B38" s="42"/>
      <c r="C38" s="41"/>
      <c r="D38" s="322" t="s">
        <v>82</v>
      </c>
      <c r="E38" s="323"/>
      <c r="F38" s="323"/>
      <c r="G38" s="323"/>
      <c r="H38" s="323"/>
      <c r="I38" s="323"/>
      <c r="J38" s="323"/>
      <c r="K38" s="324"/>
      <c r="L38" s="249"/>
      <c r="M38" s="164"/>
    </row>
    <row r="39" spans="1:13" ht="15.75" thickBot="1" x14ac:dyDescent="0.35">
      <c r="A39" s="41"/>
      <c r="B39" s="42"/>
      <c r="C39" s="41"/>
      <c r="D39" s="84"/>
      <c r="E39" s="85"/>
      <c r="F39" s="85"/>
      <c r="G39" s="84"/>
      <c r="H39" s="85"/>
      <c r="I39" s="91"/>
      <c r="J39" s="85"/>
      <c r="K39" s="85"/>
      <c r="L39" s="97"/>
      <c r="M39" s="164"/>
    </row>
    <row r="40" spans="1:13" ht="15.75" thickBot="1" x14ac:dyDescent="0.35">
      <c r="A40" s="41"/>
      <c r="B40" s="42"/>
      <c r="C40" s="41"/>
      <c r="D40" s="100" t="s">
        <v>50</v>
      </c>
      <c r="E40" s="101"/>
      <c r="F40" s="101"/>
      <c r="G40" s="102"/>
      <c r="H40" s="103"/>
      <c r="I40" s="104"/>
      <c r="J40" s="103"/>
      <c r="K40" s="103"/>
      <c r="L40" s="105" t="e">
        <f>ROUND(SUM(L28*L38),2)</f>
        <v>#DIV/0!</v>
      </c>
      <c r="M40" s="164"/>
    </row>
    <row r="41" spans="1:13" x14ac:dyDescent="0.3">
      <c r="A41" s="38"/>
      <c r="B41" s="38"/>
      <c r="C41" s="38"/>
      <c r="D41" s="38"/>
      <c r="E41" s="38"/>
      <c r="F41" s="38"/>
      <c r="G41" s="38"/>
      <c r="H41" s="38"/>
      <c r="I41" s="38"/>
      <c r="J41" s="38"/>
      <c r="K41" s="38"/>
      <c r="L41" s="38"/>
      <c r="M41" s="164"/>
    </row>
    <row r="42" spans="1:13" x14ac:dyDescent="0.3">
      <c r="A42" s="240" t="s">
        <v>245</v>
      </c>
      <c r="B42" s="164"/>
      <c r="C42" s="164"/>
      <c r="D42" s="164"/>
      <c r="E42" s="164"/>
      <c r="F42" s="164"/>
      <c r="G42" s="164"/>
      <c r="H42" s="164"/>
      <c r="I42" s="164"/>
      <c r="J42" s="164"/>
      <c r="K42" s="164"/>
      <c r="L42" s="164"/>
      <c r="M42" s="164"/>
    </row>
    <row r="43" spans="1:13" x14ac:dyDescent="0.3">
      <c r="A43" s="240"/>
      <c r="B43" s="164"/>
      <c r="C43" s="164"/>
      <c r="D43" s="164"/>
      <c r="E43" s="164"/>
      <c r="F43" s="164"/>
      <c r="G43" s="164"/>
      <c r="H43" s="164"/>
      <c r="I43" s="164"/>
      <c r="J43" s="164"/>
      <c r="K43" s="164"/>
      <c r="L43" s="164"/>
      <c r="M43" s="164"/>
    </row>
    <row r="44" spans="1:13" ht="23.25" customHeight="1" x14ac:dyDescent="0.3">
      <c r="A44" s="241" t="s">
        <v>242</v>
      </c>
      <c r="B44" s="241"/>
      <c r="C44" s="241"/>
      <c r="D44" s="242"/>
      <c r="E44" s="242"/>
      <c r="F44" s="243"/>
      <c r="G44" s="244"/>
      <c r="H44" s="244"/>
      <c r="I44" s="243"/>
      <c r="J44" s="244"/>
      <c r="K44" s="242"/>
      <c r="L44" s="242"/>
      <c r="M44" s="164"/>
    </row>
    <row r="45" spans="1:13" ht="15" customHeight="1" x14ac:dyDescent="0.3">
      <c r="A45" s="310" t="s">
        <v>244</v>
      </c>
      <c r="B45" s="311"/>
      <c r="C45" s="311"/>
      <c r="D45" s="311"/>
      <c r="E45" s="311"/>
      <c r="F45" s="311"/>
      <c r="G45" s="311"/>
      <c r="H45" s="311"/>
      <c r="I45" s="311"/>
      <c r="J45" s="311"/>
      <c r="K45" s="311"/>
      <c r="L45" s="312"/>
      <c r="M45" s="164"/>
    </row>
    <row r="46" spans="1:13" ht="15" customHeight="1" x14ac:dyDescent="0.2">
      <c r="A46" s="313"/>
      <c r="B46" s="314"/>
      <c r="C46" s="314"/>
      <c r="D46" s="314"/>
      <c r="E46" s="314"/>
      <c r="F46" s="314"/>
      <c r="G46" s="314"/>
      <c r="H46" s="314"/>
      <c r="I46" s="314"/>
      <c r="J46" s="314"/>
      <c r="K46" s="314"/>
      <c r="L46" s="315"/>
    </row>
    <row r="47" spans="1:13" ht="25.5" customHeight="1" x14ac:dyDescent="0.2">
      <c r="A47" s="316"/>
      <c r="B47" s="317"/>
      <c r="C47" s="317"/>
      <c r="D47" s="317"/>
      <c r="E47" s="317"/>
      <c r="F47" s="317"/>
      <c r="G47" s="317"/>
      <c r="H47" s="317"/>
      <c r="I47" s="317"/>
      <c r="J47" s="317"/>
      <c r="K47" s="317"/>
      <c r="L47" s="318"/>
    </row>
    <row r="48" spans="1:13" ht="51" customHeight="1" x14ac:dyDescent="0.2">
      <c r="A48" s="307" t="s">
        <v>243</v>
      </c>
      <c r="B48" s="308"/>
      <c r="C48" s="308"/>
      <c r="D48" s="308"/>
      <c r="E48" s="308"/>
      <c r="F48" s="308"/>
      <c r="G48" s="308"/>
      <c r="H48" s="308"/>
      <c r="I48" s="308"/>
      <c r="J48" s="308"/>
      <c r="K48" s="308"/>
      <c r="L48" s="309"/>
    </row>
  </sheetData>
  <sheetProtection algorithmName="SHA-512" hashValue="CcKOx6XJGIggy85fTn1lk4tIIhNcm0jC4dZOsKy/COfj5iBMtp6GGXw5TTagLyjRZmgxCVuCdCMDxDPajnOhMA==" saltValue="981NQu06ugezhLi4fSNWZg==" spinCount="100000" sheet="1" selectLockedCells="1"/>
  <mergeCells count="4">
    <mergeCell ref="A48:L48"/>
    <mergeCell ref="A45:L47"/>
    <mergeCell ref="A1:D1"/>
    <mergeCell ref="D38:K38"/>
  </mergeCells>
  <dataValidations count="3">
    <dataValidation type="whole" allowBlank="1" showInputMessage="1" showErrorMessage="1" error="Bitte nur ganze Zahlen eintragen" sqref="L27" xr:uid="{EC6A6271-30B1-4489-B713-4D0F799F34DD}">
      <formula1>1</formula1>
      <formula2>100000</formula2>
    </dataValidation>
    <dataValidation type="whole" allowBlank="1" showInputMessage="1" showErrorMessage="1" error="Bitte nur ganze Zahlen eintragen" sqref="J9:J19 J21 J23:J27" xr:uid="{ED06E9ED-00D4-4E70-B136-A5134D45CE77}">
      <formula1>1</formula1>
      <formula2>1000000</formula2>
    </dataValidation>
    <dataValidation type="whole" allowBlank="1" showInputMessage="1" showErrorMessage="1" error="Bitte nur Ganze Zahlen eintragen." sqref="L36" xr:uid="{D0C0D3F2-EF6E-49C7-99A3-F9F6476F3571}">
      <formula1>1</formula1>
      <formula2>1000</formula2>
    </dataValidation>
  </dataValidations>
  <pageMargins left="0.59055118110236227" right="0.47244094488188981" top="0.78740157480314965" bottom="0.78740157480314965" header="0.31496062992125984" footer="0.31496062992125984"/>
  <pageSetup paperSize="9" scale="44" orientation="landscape" r:id="rId1"/>
  <headerFooter>
    <oddHeader>&amp;C&amp;A</oddHeader>
    <oddFooter>&amp;R&amp;P/&amp;N</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L32"/>
  <sheetViews>
    <sheetView topLeftCell="A8" zoomScaleNormal="100" workbookViewId="0">
      <selection activeCell="D14" sqref="D14"/>
    </sheetView>
  </sheetViews>
  <sheetFormatPr baseColWidth="10" defaultColWidth="11.42578125" defaultRowHeight="15" x14ac:dyDescent="0.3"/>
  <cols>
    <col min="1" max="1" width="16.7109375" style="38" customWidth="1"/>
    <col min="2" max="2" width="16.42578125" style="38" customWidth="1"/>
    <col min="3" max="3" width="22.42578125" style="38" customWidth="1"/>
    <col min="4" max="4" width="14.140625" style="38" customWidth="1"/>
    <col min="5" max="16384" width="11.42578125" style="38"/>
  </cols>
  <sheetData>
    <row r="1" spans="1:6" ht="15.75" thickBot="1" x14ac:dyDescent="0.35">
      <c r="A1" s="325" t="str">
        <f>Angebotsübersicht!A1</f>
        <v xml:space="preserve">Name Bieter / Firma     </v>
      </c>
      <c r="B1" s="326"/>
      <c r="C1" s="326"/>
      <c r="D1" s="327"/>
    </row>
    <row r="2" spans="1:6" x14ac:dyDescent="0.3">
      <c r="A2" s="136"/>
      <c r="B2" s="136"/>
      <c r="C2" s="136"/>
    </row>
    <row r="3" spans="1:6" ht="21" x14ac:dyDescent="0.3">
      <c r="A3" s="37" t="s">
        <v>104</v>
      </c>
    </row>
    <row r="4" spans="1:6" x14ac:dyDescent="0.3">
      <c r="A4" s="38" t="s">
        <v>54</v>
      </c>
      <c r="B4" s="42" t="s">
        <v>111</v>
      </c>
      <c r="C4" s="41"/>
    </row>
    <row r="5" spans="1:6" x14ac:dyDescent="0.3">
      <c r="B5" s="42" t="s">
        <v>112</v>
      </c>
      <c r="C5" s="41"/>
    </row>
    <row r="6" spans="1:6" x14ac:dyDescent="0.3">
      <c r="B6" s="42" t="s">
        <v>113</v>
      </c>
      <c r="C6" s="41"/>
    </row>
    <row r="7" spans="1:6" ht="17.25" thickBot="1" x14ac:dyDescent="0.35">
      <c r="A7" s="108"/>
      <c r="B7" s="108"/>
      <c r="C7" s="108"/>
      <c r="D7" s="108"/>
      <c r="E7" s="108"/>
      <c r="F7" s="107"/>
    </row>
    <row r="8" spans="1:6" ht="33.75" thickBot="1" x14ac:dyDescent="0.35">
      <c r="A8" s="109" t="s">
        <v>102</v>
      </c>
      <c r="B8" s="110" t="s">
        <v>66</v>
      </c>
      <c r="C8" s="139" t="s">
        <v>67</v>
      </c>
      <c r="D8" s="140" t="s">
        <v>68</v>
      </c>
      <c r="E8" s="113" t="s">
        <v>69</v>
      </c>
      <c r="F8" s="107"/>
    </row>
    <row r="9" spans="1:6" ht="16.5" x14ac:dyDescent="0.3">
      <c r="A9" s="252" t="s">
        <v>116</v>
      </c>
      <c r="B9" s="253" t="s">
        <v>117</v>
      </c>
      <c r="C9" s="254">
        <v>66.02</v>
      </c>
      <c r="D9" s="264"/>
      <c r="E9" s="115" t="e">
        <f>ROUND(SUM(C9/ROUND(D9,0)),2)</f>
        <v>#DIV/0!</v>
      </c>
      <c r="F9" s="107"/>
    </row>
    <row r="10" spans="1:6" ht="16.5" x14ac:dyDescent="0.3">
      <c r="A10" s="255" t="s">
        <v>118</v>
      </c>
      <c r="B10" s="256" t="s">
        <v>117</v>
      </c>
      <c r="C10" s="257">
        <v>8.8000000000000007</v>
      </c>
      <c r="D10" s="265"/>
      <c r="E10" s="115" t="e">
        <f t="shared" ref="E10:E14" si="0">ROUND(SUM(C10/ROUND(D10,0)),2)</f>
        <v>#DIV/0!</v>
      </c>
      <c r="F10" s="107"/>
    </row>
    <row r="11" spans="1:6" ht="16.5" x14ac:dyDescent="0.3">
      <c r="A11" s="255" t="s">
        <v>114</v>
      </c>
      <c r="B11" s="256" t="s">
        <v>115</v>
      </c>
      <c r="C11" s="258">
        <v>76.2</v>
      </c>
      <c r="D11" s="265"/>
      <c r="E11" s="115" t="e">
        <f t="shared" si="0"/>
        <v>#DIV/0!</v>
      </c>
      <c r="F11" s="107"/>
    </row>
    <row r="12" spans="1:6" ht="16.5" x14ac:dyDescent="0.3">
      <c r="A12" s="255" t="s">
        <v>57</v>
      </c>
      <c r="B12" s="253" t="s">
        <v>35</v>
      </c>
      <c r="C12" s="258">
        <v>2.85</v>
      </c>
      <c r="D12" s="265"/>
      <c r="E12" s="115" t="e">
        <f t="shared" si="0"/>
        <v>#DIV/0!</v>
      </c>
      <c r="F12" s="107"/>
    </row>
    <row r="13" spans="1:6" ht="16.5" x14ac:dyDescent="0.3">
      <c r="A13" s="259" t="s">
        <v>135</v>
      </c>
      <c r="B13" s="253" t="s">
        <v>35</v>
      </c>
      <c r="C13" s="260">
        <v>10.3</v>
      </c>
      <c r="D13" s="265"/>
      <c r="E13" s="115" t="e">
        <f t="shared" si="0"/>
        <v>#DIV/0!</v>
      </c>
      <c r="F13" s="107"/>
    </row>
    <row r="14" spans="1:6" ht="30" x14ac:dyDescent="0.3">
      <c r="A14" s="259" t="s">
        <v>136</v>
      </c>
      <c r="B14" s="253" t="s">
        <v>137</v>
      </c>
      <c r="C14" s="260">
        <v>4.0999999999999996</v>
      </c>
      <c r="D14" s="266"/>
      <c r="E14" s="115" t="e">
        <f t="shared" si="0"/>
        <v>#DIV/0!</v>
      </c>
      <c r="F14" s="107"/>
    </row>
    <row r="15" spans="1:6" ht="17.25" thickBot="1" x14ac:dyDescent="0.35">
      <c r="A15" s="261" t="s">
        <v>138</v>
      </c>
      <c r="B15" s="262"/>
      <c r="C15" s="260">
        <v>30.41</v>
      </c>
      <c r="D15" s="117"/>
      <c r="E15" s="141"/>
      <c r="F15" s="107"/>
    </row>
    <row r="16" spans="1:6" ht="17.25" thickBot="1" x14ac:dyDescent="0.35">
      <c r="A16" s="118" t="s">
        <v>62</v>
      </c>
      <c r="B16" s="119"/>
      <c r="C16" s="120">
        <f>SUM(C9:C15)</f>
        <v>198.67999999999998</v>
      </c>
      <c r="D16" s="121"/>
      <c r="E16" s="142" t="e">
        <f>SUM(E9:E15)</f>
        <v>#DIV/0!</v>
      </c>
      <c r="F16" s="107"/>
    </row>
    <row r="17" spans="1:12" s="164" customFormat="1" ht="17.25" thickBot="1" x14ac:dyDescent="0.35">
      <c r="A17" s="107"/>
      <c r="B17" s="107"/>
      <c r="C17" s="107"/>
      <c r="D17" s="107"/>
      <c r="E17" s="107"/>
      <c r="F17" s="107"/>
    </row>
    <row r="18" spans="1:12" s="164" customFormat="1" ht="17.25" thickBot="1" x14ac:dyDescent="0.35">
      <c r="A18" s="123" t="s">
        <v>70</v>
      </c>
      <c r="B18" s="124"/>
      <c r="C18" s="125"/>
      <c r="D18" s="250">
        <f>SUM(C16-C15)</f>
        <v>168.26999999999998</v>
      </c>
      <c r="E18" s="263"/>
      <c r="F18" s="107"/>
    </row>
    <row r="19" spans="1:12" s="164" customFormat="1" ht="17.25" thickBot="1" x14ac:dyDescent="0.35">
      <c r="A19" s="127"/>
      <c r="B19" s="127"/>
      <c r="C19" s="128"/>
      <c r="D19" s="128"/>
      <c r="E19" s="107"/>
      <c r="F19" s="107"/>
    </row>
    <row r="20" spans="1:12" s="164" customFormat="1" ht="17.25" thickBot="1" x14ac:dyDescent="0.35">
      <c r="A20" s="123" t="s">
        <v>71</v>
      </c>
      <c r="B20" s="124"/>
      <c r="C20" s="125"/>
      <c r="D20" s="250" t="e">
        <f>E16</f>
        <v>#DIV/0!</v>
      </c>
      <c r="E20" s="107"/>
      <c r="F20" s="107"/>
    </row>
    <row r="21" spans="1:12" s="164" customFormat="1" ht="17.25" thickBot="1" x14ac:dyDescent="0.35">
      <c r="A21" s="127"/>
      <c r="B21" s="127"/>
      <c r="C21" s="128"/>
      <c r="D21" s="129"/>
      <c r="E21" s="107"/>
      <c r="F21" s="107"/>
    </row>
    <row r="22" spans="1:12" s="164" customFormat="1" ht="17.25" thickBot="1" x14ac:dyDescent="0.35">
      <c r="A22" s="143" t="s">
        <v>72</v>
      </c>
      <c r="B22" s="144"/>
      <c r="C22" s="125"/>
      <c r="D22" s="130" t="e">
        <f>ROUND(SUM(D18/E16),2)</f>
        <v>#DIV/0!</v>
      </c>
      <c r="E22" s="107"/>
      <c r="F22" s="107"/>
    </row>
    <row r="23" spans="1:12" s="164" customFormat="1" ht="17.25" thickBot="1" x14ac:dyDescent="0.35">
      <c r="A23" s="128"/>
      <c r="B23" s="128"/>
      <c r="C23" s="128"/>
      <c r="D23" s="131"/>
      <c r="E23" s="107"/>
      <c r="F23" s="107"/>
    </row>
    <row r="24" spans="1:12" s="164" customFormat="1" ht="17.25" thickBot="1" x14ac:dyDescent="0.35">
      <c r="A24" s="132" t="s">
        <v>83</v>
      </c>
      <c r="B24" s="124"/>
      <c r="C24" s="125"/>
      <c r="D24" s="145"/>
      <c r="E24" s="107"/>
      <c r="F24" s="107"/>
    </row>
    <row r="25" spans="1:12" s="164" customFormat="1" ht="17.25" thickBot="1" x14ac:dyDescent="0.35">
      <c r="A25" s="128"/>
      <c r="B25" s="128"/>
      <c r="C25" s="128"/>
      <c r="D25" s="128"/>
      <c r="E25" s="107"/>
      <c r="F25" s="107"/>
    </row>
    <row r="26" spans="1:12" s="164" customFormat="1" ht="17.25" thickBot="1" x14ac:dyDescent="0.35">
      <c r="A26" s="133" t="s">
        <v>139</v>
      </c>
      <c r="B26" s="134"/>
      <c r="C26" s="135"/>
      <c r="D26" s="251" t="e">
        <f>D20*D24</f>
        <v>#DIV/0!</v>
      </c>
      <c r="E26" s="107"/>
      <c r="F26" s="107"/>
    </row>
    <row r="27" spans="1:12" ht="16.5" x14ac:dyDescent="0.3">
      <c r="A27" s="107"/>
      <c r="B27" s="107"/>
      <c r="C27" s="107"/>
      <c r="D27" s="107"/>
      <c r="E27" s="107"/>
      <c r="F27" s="107"/>
    </row>
    <row r="28" spans="1:12" ht="16.5" x14ac:dyDescent="0.3">
      <c r="A28" s="241" t="s">
        <v>242</v>
      </c>
      <c r="B28" s="241"/>
      <c r="C28" s="241"/>
      <c r="D28" s="242"/>
      <c r="E28" s="242"/>
      <c r="F28" s="243"/>
      <c r="G28" s="244"/>
      <c r="H28" s="244"/>
      <c r="I28" s="243"/>
      <c r="J28" s="244"/>
      <c r="K28" s="242"/>
      <c r="L28" s="242"/>
    </row>
    <row r="29" spans="1:12" x14ac:dyDescent="0.3">
      <c r="A29" s="310" t="s">
        <v>244</v>
      </c>
      <c r="B29" s="328"/>
      <c r="C29" s="328"/>
      <c r="D29" s="328"/>
      <c r="E29" s="328"/>
      <c r="F29" s="328"/>
      <c r="G29" s="328"/>
      <c r="H29" s="328"/>
      <c r="I29" s="328"/>
      <c r="J29" s="328"/>
      <c r="K29" s="328"/>
      <c r="L29" s="329"/>
    </row>
    <row r="30" spans="1:12" x14ac:dyDescent="0.3">
      <c r="A30" s="330"/>
      <c r="B30" s="331"/>
      <c r="C30" s="331"/>
      <c r="D30" s="331"/>
      <c r="E30" s="331"/>
      <c r="F30" s="331"/>
      <c r="G30" s="331"/>
      <c r="H30" s="331"/>
      <c r="I30" s="331"/>
      <c r="J30" s="331"/>
      <c r="K30" s="331"/>
      <c r="L30" s="332"/>
    </row>
    <row r="31" spans="1:12" ht="24" customHeight="1" x14ac:dyDescent="0.3">
      <c r="A31" s="333"/>
      <c r="B31" s="334"/>
      <c r="C31" s="334"/>
      <c r="D31" s="334"/>
      <c r="E31" s="334"/>
      <c r="F31" s="334"/>
      <c r="G31" s="334"/>
      <c r="H31" s="334"/>
      <c r="I31" s="334"/>
      <c r="J31" s="334"/>
      <c r="K31" s="334"/>
      <c r="L31" s="335"/>
    </row>
    <row r="32" spans="1:12" ht="51.75" customHeight="1" x14ac:dyDescent="0.3">
      <c r="A32" s="336" t="s">
        <v>243</v>
      </c>
      <c r="B32" s="337"/>
      <c r="C32" s="337"/>
      <c r="D32" s="337"/>
      <c r="E32" s="337"/>
      <c r="F32" s="337"/>
      <c r="G32" s="337"/>
      <c r="H32" s="337"/>
      <c r="I32" s="337"/>
      <c r="J32" s="337"/>
      <c r="K32" s="337"/>
      <c r="L32" s="338"/>
    </row>
  </sheetData>
  <sheetProtection algorithmName="SHA-512" hashValue="bfNPIeK4lx1yoqiOEfpG0VWofiEsP5luVJFtGDFhy76nFEKDIeFbUeJeMA6oa6jq8xdrUeq5kU4RVH/+GHENHw==" saltValue="FaXVgV34d6cAa01e8UYGSw==" spinCount="100000" sheet="1" selectLockedCells="1"/>
  <mergeCells count="3">
    <mergeCell ref="A1:D1"/>
    <mergeCell ref="A29:L31"/>
    <mergeCell ref="A32:L32"/>
  </mergeCells>
  <dataValidations count="2">
    <dataValidation type="whole" allowBlank="1" showInputMessage="1" showErrorMessage="1" error="Bitte nur ganze Zahlen eintragen" sqref="L48 J13:J27 J33:J39" xr:uid="{4D9357A4-484F-4ECC-A27B-ECBE8A47107B}">
      <formula1>1</formula1>
      <formula2>100000</formula2>
    </dataValidation>
    <dataValidation type="whole" allowBlank="1" showInputMessage="1" showErrorMessage="1" error="Bitte nur Ganze Zahlen eingeben._x000a_" sqref="D9:D14" xr:uid="{E718934B-B8B4-4344-A0E2-F17086965905}">
      <formula1>1</formula1>
      <formula2>1000</formula2>
    </dataValidation>
  </dataValidations>
  <pageMargins left="0.59055118110236227" right="0.39370078740157483" top="0.98425196850393704" bottom="0.78740157480314965" header="0.51181102362204722" footer="0.51181102362204722"/>
  <pageSetup paperSize="9" scale="75" orientation="landscape" r:id="rId1"/>
  <headerFooter alignWithMargins="0">
    <oddHeader>&amp;A</oddHead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A1:N80"/>
  <sheetViews>
    <sheetView topLeftCell="A33" zoomScaleNormal="100" workbookViewId="0">
      <selection activeCell="J58" sqref="J58"/>
    </sheetView>
  </sheetViews>
  <sheetFormatPr baseColWidth="10" defaultRowHeight="15" x14ac:dyDescent="0.3"/>
  <cols>
    <col min="1" max="1" width="10.42578125" style="267" customWidth="1"/>
    <col min="2" max="2" width="16.28515625" style="267" customWidth="1"/>
    <col min="3" max="3" width="27" style="267" customWidth="1"/>
    <col min="4" max="4" width="10.140625" style="267" customWidth="1"/>
    <col min="5" max="5" width="18" style="267" customWidth="1"/>
    <col min="6" max="6" width="9" style="267" customWidth="1"/>
    <col min="7" max="7" width="9.140625" style="267" customWidth="1"/>
    <col min="8" max="8" width="13.5703125" style="267" customWidth="1"/>
    <col min="9" max="9" width="11.85546875" style="268" customWidth="1"/>
    <col min="10" max="10" width="11.28515625" style="267" customWidth="1"/>
    <col min="11" max="11" width="10.28515625" style="267" customWidth="1"/>
    <col min="12" max="12" width="10.7109375" style="267" customWidth="1"/>
    <col min="13" max="253" width="11.42578125" style="267"/>
    <col min="254" max="254" width="9.28515625" style="267" customWidth="1"/>
    <col min="255" max="255" width="5.85546875" style="267" customWidth="1"/>
    <col min="256" max="256" width="19.42578125" style="267" customWidth="1"/>
    <col min="257" max="257" width="7.7109375" style="267" customWidth="1"/>
    <col min="258" max="258" width="10.28515625" style="267" customWidth="1"/>
    <col min="259" max="259" width="9" style="267" customWidth="1"/>
    <col min="260" max="260" width="9.28515625" style="267" customWidth="1"/>
    <col min="261" max="262" width="13.28515625" style="267" customWidth="1"/>
    <col min="263" max="263" width="12" style="267" customWidth="1"/>
    <col min="264" max="264" width="11.42578125" style="267"/>
    <col min="265" max="265" width="13.85546875" style="267" customWidth="1"/>
    <col min="266" max="266" width="14.42578125" style="267" bestFit="1" customWidth="1"/>
    <col min="267" max="509" width="11.42578125" style="267"/>
    <col min="510" max="510" width="9.28515625" style="267" customWidth="1"/>
    <col min="511" max="511" width="5.85546875" style="267" customWidth="1"/>
    <col min="512" max="512" width="19.42578125" style="267" customWidth="1"/>
    <col min="513" max="513" width="7.7109375" style="267" customWidth="1"/>
    <col min="514" max="514" width="10.28515625" style="267" customWidth="1"/>
    <col min="515" max="515" width="9" style="267" customWidth="1"/>
    <col min="516" max="516" width="9.28515625" style="267" customWidth="1"/>
    <col min="517" max="518" width="13.28515625" style="267" customWidth="1"/>
    <col min="519" max="519" width="12" style="267" customWidth="1"/>
    <col min="520" max="520" width="11.42578125" style="267"/>
    <col min="521" max="521" width="13.85546875" style="267" customWidth="1"/>
    <col min="522" max="522" width="14.42578125" style="267" bestFit="1" customWidth="1"/>
    <col min="523" max="765" width="11.42578125" style="267"/>
    <col min="766" max="766" width="9.28515625" style="267" customWidth="1"/>
    <col min="767" max="767" width="5.85546875" style="267" customWidth="1"/>
    <col min="768" max="768" width="19.42578125" style="267" customWidth="1"/>
    <col min="769" max="769" width="7.7109375" style="267" customWidth="1"/>
    <col min="770" max="770" width="10.28515625" style="267" customWidth="1"/>
    <col min="771" max="771" width="9" style="267" customWidth="1"/>
    <col min="772" max="772" width="9.28515625" style="267" customWidth="1"/>
    <col min="773" max="774" width="13.28515625" style="267" customWidth="1"/>
    <col min="775" max="775" width="12" style="267" customWidth="1"/>
    <col min="776" max="776" width="11.42578125" style="267"/>
    <col min="777" max="777" width="13.85546875" style="267" customWidth="1"/>
    <col min="778" max="778" width="14.42578125" style="267" bestFit="1" customWidth="1"/>
    <col min="779" max="1021" width="11.42578125" style="267"/>
    <col min="1022" max="1022" width="9.28515625" style="267" customWidth="1"/>
    <col min="1023" max="1023" width="5.85546875" style="267" customWidth="1"/>
    <col min="1024" max="1024" width="19.42578125" style="267" customWidth="1"/>
    <col min="1025" max="1025" width="7.7109375" style="267" customWidth="1"/>
    <col min="1026" max="1026" width="10.28515625" style="267" customWidth="1"/>
    <col min="1027" max="1027" width="9" style="267" customWidth="1"/>
    <col min="1028" max="1028" width="9.28515625" style="267" customWidth="1"/>
    <col min="1029" max="1030" width="13.28515625" style="267" customWidth="1"/>
    <col min="1031" max="1031" width="12" style="267" customWidth="1"/>
    <col min="1032" max="1032" width="11.42578125" style="267"/>
    <col min="1033" max="1033" width="13.85546875" style="267" customWidth="1"/>
    <col min="1034" max="1034" width="14.42578125" style="267" bestFit="1" customWidth="1"/>
    <col min="1035" max="1277" width="11.42578125" style="267"/>
    <col min="1278" max="1278" width="9.28515625" style="267" customWidth="1"/>
    <col min="1279" max="1279" width="5.85546875" style="267" customWidth="1"/>
    <col min="1280" max="1280" width="19.42578125" style="267" customWidth="1"/>
    <col min="1281" max="1281" width="7.7109375" style="267" customWidth="1"/>
    <col min="1282" max="1282" width="10.28515625" style="267" customWidth="1"/>
    <col min="1283" max="1283" width="9" style="267" customWidth="1"/>
    <col min="1284" max="1284" width="9.28515625" style="267" customWidth="1"/>
    <col min="1285" max="1286" width="13.28515625" style="267" customWidth="1"/>
    <col min="1287" max="1287" width="12" style="267" customWidth="1"/>
    <col min="1288" max="1288" width="11.42578125" style="267"/>
    <col min="1289" max="1289" width="13.85546875" style="267" customWidth="1"/>
    <col min="1290" max="1290" width="14.42578125" style="267" bestFit="1" customWidth="1"/>
    <col min="1291" max="1533" width="11.42578125" style="267"/>
    <col min="1534" max="1534" width="9.28515625" style="267" customWidth="1"/>
    <col min="1535" max="1535" width="5.85546875" style="267" customWidth="1"/>
    <col min="1536" max="1536" width="19.42578125" style="267" customWidth="1"/>
    <col min="1537" max="1537" width="7.7109375" style="267" customWidth="1"/>
    <col min="1538" max="1538" width="10.28515625" style="267" customWidth="1"/>
    <col min="1539" max="1539" width="9" style="267" customWidth="1"/>
    <col min="1540" max="1540" width="9.28515625" style="267" customWidth="1"/>
    <col min="1541" max="1542" width="13.28515625" style="267" customWidth="1"/>
    <col min="1543" max="1543" width="12" style="267" customWidth="1"/>
    <col min="1544" max="1544" width="11.42578125" style="267"/>
    <col min="1545" max="1545" width="13.85546875" style="267" customWidth="1"/>
    <col min="1546" max="1546" width="14.42578125" style="267" bestFit="1" customWidth="1"/>
    <col min="1547" max="1789" width="11.42578125" style="267"/>
    <col min="1790" max="1790" width="9.28515625" style="267" customWidth="1"/>
    <col min="1791" max="1791" width="5.85546875" style="267" customWidth="1"/>
    <col min="1792" max="1792" width="19.42578125" style="267" customWidth="1"/>
    <col min="1793" max="1793" width="7.7109375" style="267" customWidth="1"/>
    <col min="1794" max="1794" width="10.28515625" style="267" customWidth="1"/>
    <col min="1795" max="1795" width="9" style="267" customWidth="1"/>
    <col min="1796" max="1796" width="9.28515625" style="267" customWidth="1"/>
    <col min="1797" max="1798" width="13.28515625" style="267" customWidth="1"/>
    <col min="1799" max="1799" width="12" style="267" customWidth="1"/>
    <col min="1800" max="1800" width="11.42578125" style="267"/>
    <col min="1801" max="1801" width="13.85546875" style="267" customWidth="1"/>
    <col min="1802" max="1802" width="14.42578125" style="267" bestFit="1" customWidth="1"/>
    <col min="1803" max="2045" width="11.42578125" style="267"/>
    <col min="2046" max="2046" width="9.28515625" style="267" customWidth="1"/>
    <col min="2047" max="2047" width="5.85546875" style="267" customWidth="1"/>
    <col min="2048" max="2048" width="19.42578125" style="267" customWidth="1"/>
    <col min="2049" max="2049" width="7.7109375" style="267" customWidth="1"/>
    <col min="2050" max="2050" width="10.28515625" style="267" customWidth="1"/>
    <col min="2051" max="2051" width="9" style="267" customWidth="1"/>
    <col min="2052" max="2052" width="9.28515625" style="267" customWidth="1"/>
    <col min="2053" max="2054" width="13.28515625" style="267" customWidth="1"/>
    <col min="2055" max="2055" width="12" style="267" customWidth="1"/>
    <col min="2056" max="2056" width="11.42578125" style="267"/>
    <col min="2057" max="2057" width="13.85546875" style="267" customWidth="1"/>
    <col min="2058" max="2058" width="14.42578125" style="267" bestFit="1" customWidth="1"/>
    <col min="2059" max="2301" width="11.42578125" style="267"/>
    <col min="2302" max="2302" width="9.28515625" style="267" customWidth="1"/>
    <col min="2303" max="2303" width="5.85546875" style="267" customWidth="1"/>
    <col min="2304" max="2304" width="19.42578125" style="267" customWidth="1"/>
    <col min="2305" max="2305" width="7.7109375" style="267" customWidth="1"/>
    <col min="2306" max="2306" width="10.28515625" style="267" customWidth="1"/>
    <col min="2307" max="2307" width="9" style="267" customWidth="1"/>
    <col min="2308" max="2308" width="9.28515625" style="267" customWidth="1"/>
    <col min="2309" max="2310" width="13.28515625" style="267" customWidth="1"/>
    <col min="2311" max="2311" width="12" style="267" customWidth="1"/>
    <col min="2312" max="2312" width="11.42578125" style="267"/>
    <col min="2313" max="2313" width="13.85546875" style="267" customWidth="1"/>
    <col min="2314" max="2314" width="14.42578125" style="267" bestFit="1" customWidth="1"/>
    <col min="2315" max="2557" width="11.42578125" style="267"/>
    <col min="2558" max="2558" width="9.28515625" style="267" customWidth="1"/>
    <col min="2559" max="2559" width="5.85546875" style="267" customWidth="1"/>
    <col min="2560" max="2560" width="19.42578125" style="267" customWidth="1"/>
    <col min="2561" max="2561" width="7.7109375" style="267" customWidth="1"/>
    <col min="2562" max="2562" width="10.28515625" style="267" customWidth="1"/>
    <col min="2563" max="2563" width="9" style="267" customWidth="1"/>
    <col min="2564" max="2564" width="9.28515625" style="267" customWidth="1"/>
    <col min="2565" max="2566" width="13.28515625" style="267" customWidth="1"/>
    <col min="2567" max="2567" width="12" style="267" customWidth="1"/>
    <col min="2568" max="2568" width="11.42578125" style="267"/>
    <col min="2569" max="2569" width="13.85546875" style="267" customWidth="1"/>
    <col min="2570" max="2570" width="14.42578125" style="267" bestFit="1" customWidth="1"/>
    <col min="2571" max="2813" width="11.42578125" style="267"/>
    <col min="2814" max="2814" width="9.28515625" style="267" customWidth="1"/>
    <col min="2815" max="2815" width="5.85546875" style="267" customWidth="1"/>
    <col min="2816" max="2816" width="19.42578125" style="267" customWidth="1"/>
    <col min="2817" max="2817" width="7.7109375" style="267" customWidth="1"/>
    <col min="2818" max="2818" width="10.28515625" style="267" customWidth="1"/>
    <col min="2819" max="2819" width="9" style="267" customWidth="1"/>
    <col min="2820" max="2820" width="9.28515625" style="267" customWidth="1"/>
    <col min="2821" max="2822" width="13.28515625" style="267" customWidth="1"/>
    <col min="2823" max="2823" width="12" style="267" customWidth="1"/>
    <col min="2824" max="2824" width="11.42578125" style="267"/>
    <col min="2825" max="2825" width="13.85546875" style="267" customWidth="1"/>
    <col min="2826" max="2826" width="14.42578125" style="267" bestFit="1" customWidth="1"/>
    <col min="2827" max="3069" width="11.42578125" style="267"/>
    <col min="3070" max="3070" width="9.28515625" style="267" customWidth="1"/>
    <col min="3071" max="3071" width="5.85546875" style="267" customWidth="1"/>
    <col min="3072" max="3072" width="19.42578125" style="267" customWidth="1"/>
    <col min="3073" max="3073" width="7.7109375" style="267" customWidth="1"/>
    <col min="3074" max="3074" width="10.28515625" style="267" customWidth="1"/>
    <col min="3075" max="3075" width="9" style="267" customWidth="1"/>
    <col min="3076" max="3076" width="9.28515625" style="267" customWidth="1"/>
    <col min="3077" max="3078" width="13.28515625" style="267" customWidth="1"/>
    <col min="3079" max="3079" width="12" style="267" customWidth="1"/>
    <col min="3080" max="3080" width="11.42578125" style="267"/>
    <col min="3081" max="3081" width="13.85546875" style="267" customWidth="1"/>
    <col min="3082" max="3082" width="14.42578125" style="267" bestFit="1" customWidth="1"/>
    <col min="3083" max="3325" width="11.42578125" style="267"/>
    <col min="3326" max="3326" width="9.28515625" style="267" customWidth="1"/>
    <col min="3327" max="3327" width="5.85546875" style="267" customWidth="1"/>
    <col min="3328" max="3328" width="19.42578125" style="267" customWidth="1"/>
    <col min="3329" max="3329" width="7.7109375" style="267" customWidth="1"/>
    <col min="3330" max="3330" width="10.28515625" style="267" customWidth="1"/>
    <col min="3331" max="3331" width="9" style="267" customWidth="1"/>
    <col min="3332" max="3332" width="9.28515625" style="267" customWidth="1"/>
    <col min="3333" max="3334" width="13.28515625" style="267" customWidth="1"/>
    <col min="3335" max="3335" width="12" style="267" customWidth="1"/>
    <col min="3336" max="3336" width="11.42578125" style="267"/>
    <col min="3337" max="3337" width="13.85546875" style="267" customWidth="1"/>
    <col min="3338" max="3338" width="14.42578125" style="267" bestFit="1" customWidth="1"/>
    <col min="3339" max="3581" width="11.42578125" style="267"/>
    <col min="3582" max="3582" width="9.28515625" style="267" customWidth="1"/>
    <col min="3583" max="3583" width="5.85546875" style="267" customWidth="1"/>
    <col min="3584" max="3584" width="19.42578125" style="267" customWidth="1"/>
    <col min="3585" max="3585" width="7.7109375" style="267" customWidth="1"/>
    <col min="3586" max="3586" width="10.28515625" style="267" customWidth="1"/>
    <col min="3587" max="3587" width="9" style="267" customWidth="1"/>
    <col min="3588" max="3588" width="9.28515625" style="267" customWidth="1"/>
    <col min="3589" max="3590" width="13.28515625" style="267" customWidth="1"/>
    <col min="3591" max="3591" width="12" style="267" customWidth="1"/>
    <col min="3592" max="3592" width="11.42578125" style="267"/>
    <col min="3593" max="3593" width="13.85546875" style="267" customWidth="1"/>
    <col min="3594" max="3594" width="14.42578125" style="267" bestFit="1" customWidth="1"/>
    <col min="3595" max="3837" width="11.42578125" style="267"/>
    <col min="3838" max="3838" width="9.28515625" style="267" customWidth="1"/>
    <col min="3839" max="3839" width="5.85546875" style="267" customWidth="1"/>
    <col min="3840" max="3840" width="19.42578125" style="267" customWidth="1"/>
    <col min="3841" max="3841" width="7.7109375" style="267" customWidth="1"/>
    <col min="3842" max="3842" width="10.28515625" style="267" customWidth="1"/>
    <col min="3843" max="3843" width="9" style="267" customWidth="1"/>
    <col min="3844" max="3844" width="9.28515625" style="267" customWidth="1"/>
    <col min="3845" max="3846" width="13.28515625" style="267" customWidth="1"/>
    <col min="3847" max="3847" width="12" style="267" customWidth="1"/>
    <col min="3848" max="3848" width="11.42578125" style="267"/>
    <col min="3849" max="3849" width="13.85546875" style="267" customWidth="1"/>
    <col min="3850" max="3850" width="14.42578125" style="267" bestFit="1" customWidth="1"/>
    <col min="3851" max="4093" width="11.42578125" style="267"/>
    <col min="4094" max="4094" width="9.28515625" style="267" customWidth="1"/>
    <col min="4095" max="4095" width="5.85546875" style="267" customWidth="1"/>
    <col min="4096" max="4096" width="19.42578125" style="267" customWidth="1"/>
    <col min="4097" max="4097" width="7.7109375" style="267" customWidth="1"/>
    <col min="4098" max="4098" width="10.28515625" style="267" customWidth="1"/>
    <col min="4099" max="4099" width="9" style="267" customWidth="1"/>
    <col min="4100" max="4100" width="9.28515625" style="267" customWidth="1"/>
    <col min="4101" max="4102" width="13.28515625" style="267" customWidth="1"/>
    <col min="4103" max="4103" width="12" style="267" customWidth="1"/>
    <col min="4104" max="4104" width="11.42578125" style="267"/>
    <col min="4105" max="4105" width="13.85546875" style="267" customWidth="1"/>
    <col min="4106" max="4106" width="14.42578125" style="267" bestFit="1" customWidth="1"/>
    <col min="4107" max="4349" width="11.42578125" style="267"/>
    <col min="4350" max="4350" width="9.28515625" style="267" customWidth="1"/>
    <col min="4351" max="4351" width="5.85546875" style="267" customWidth="1"/>
    <col min="4352" max="4352" width="19.42578125" style="267" customWidth="1"/>
    <col min="4353" max="4353" width="7.7109375" style="267" customWidth="1"/>
    <col min="4354" max="4354" width="10.28515625" style="267" customWidth="1"/>
    <col min="4355" max="4355" width="9" style="267" customWidth="1"/>
    <col min="4356" max="4356" width="9.28515625" style="267" customWidth="1"/>
    <col min="4357" max="4358" width="13.28515625" style="267" customWidth="1"/>
    <col min="4359" max="4359" width="12" style="267" customWidth="1"/>
    <col min="4360" max="4360" width="11.42578125" style="267"/>
    <col min="4361" max="4361" width="13.85546875" style="267" customWidth="1"/>
    <col min="4362" max="4362" width="14.42578125" style="267" bestFit="1" customWidth="1"/>
    <col min="4363" max="4605" width="11.42578125" style="267"/>
    <col min="4606" max="4606" width="9.28515625" style="267" customWidth="1"/>
    <col min="4607" max="4607" width="5.85546875" style="267" customWidth="1"/>
    <col min="4608" max="4608" width="19.42578125" style="267" customWidth="1"/>
    <col min="4609" max="4609" width="7.7109375" style="267" customWidth="1"/>
    <col min="4610" max="4610" width="10.28515625" style="267" customWidth="1"/>
    <col min="4611" max="4611" width="9" style="267" customWidth="1"/>
    <col min="4612" max="4612" width="9.28515625" style="267" customWidth="1"/>
    <col min="4613" max="4614" width="13.28515625" style="267" customWidth="1"/>
    <col min="4615" max="4615" width="12" style="267" customWidth="1"/>
    <col min="4616" max="4616" width="11.42578125" style="267"/>
    <col min="4617" max="4617" width="13.85546875" style="267" customWidth="1"/>
    <col min="4618" max="4618" width="14.42578125" style="267" bestFit="1" customWidth="1"/>
    <col min="4619" max="4861" width="11.42578125" style="267"/>
    <col min="4862" max="4862" width="9.28515625" style="267" customWidth="1"/>
    <col min="4863" max="4863" width="5.85546875" style="267" customWidth="1"/>
    <col min="4864" max="4864" width="19.42578125" style="267" customWidth="1"/>
    <col min="4865" max="4865" width="7.7109375" style="267" customWidth="1"/>
    <col min="4866" max="4866" width="10.28515625" style="267" customWidth="1"/>
    <col min="4867" max="4867" width="9" style="267" customWidth="1"/>
    <col min="4868" max="4868" width="9.28515625" style="267" customWidth="1"/>
    <col min="4869" max="4870" width="13.28515625" style="267" customWidth="1"/>
    <col min="4871" max="4871" width="12" style="267" customWidth="1"/>
    <col min="4872" max="4872" width="11.42578125" style="267"/>
    <col min="4873" max="4873" width="13.85546875" style="267" customWidth="1"/>
    <col min="4874" max="4874" width="14.42578125" style="267" bestFit="1" customWidth="1"/>
    <col min="4875" max="5117" width="11.42578125" style="267"/>
    <col min="5118" max="5118" width="9.28515625" style="267" customWidth="1"/>
    <col min="5119" max="5119" width="5.85546875" style="267" customWidth="1"/>
    <col min="5120" max="5120" width="19.42578125" style="267" customWidth="1"/>
    <col min="5121" max="5121" width="7.7109375" style="267" customWidth="1"/>
    <col min="5122" max="5122" width="10.28515625" style="267" customWidth="1"/>
    <col min="5123" max="5123" width="9" style="267" customWidth="1"/>
    <col min="5124" max="5124" width="9.28515625" style="267" customWidth="1"/>
    <col min="5125" max="5126" width="13.28515625" style="267" customWidth="1"/>
    <col min="5127" max="5127" width="12" style="267" customWidth="1"/>
    <col min="5128" max="5128" width="11.42578125" style="267"/>
    <col min="5129" max="5129" width="13.85546875" style="267" customWidth="1"/>
    <col min="5130" max="5130" width="14.42578125" style="267" bestFit="1" customWidth="1"/>
    <col min="5131" max="5373" width="11.42578125" style="267"/>
    <col min="5374" max="5374" width="9.28515625" style="267" customWidth="1"/>
    <col min="5375" max="5375" width="5.85546875" style="267" customWidth="1"/>
    <col min="5376" max="5376" width="19.42578125" style="267" customWidth="1"/>
    <col min="5377" max="5377" width="7.7109375" style="267" customWidth="1"/>
    <col min="5378" max="5378" width="10.28515625" style="267" customWidth="1"/>
    <col min="5379" max="5379" width="9" style="267" customWidth="1"/>
    <col min="5380" max="5380" width="9.28515625" style="267" customWidth="1"/>
    <col min="5381" max="5382" width="13.28515625" style="267" customWidth="1"/>
    <col min="5383" max="5383" width="12" style="267" customWidth="1"/>
    <col min="5384" max="5384" width="11.42578125" style="267"/>
    <col min="5385" max="5385" width="13.85546875" style="267" customWidth="1"/>
    <col min="5386" max="5386" width="14.42578125" style="267" bestFit="1" customWidth="1"/>
    <col min="5387" max="5629" width="11.42578125" style="267"/>
    <col min="5630" max="5630" width="9.28515625" style="267" customWidth="1"/>
    <col min="5631" max="5631" width="5.85546875" style="267" customWidth="1"/>
    <col min="5632" max="5632" width="19.42578125" style="267" customWidth="1"/>
    <col min="5633" max="5633" width="7.7109375" style="267" customWidth="1"/>
    <col min="5634" max="5634" width="10.28515625" style="267" customWidth="1"/>
    <col min="5635" max="5635" width="9" style="267" customWidth="1"/>
    <col min="5636" max="5636" width="9.28515625" style="267" customWidth="1"/>
    <col min="5637" max="5638" width="13.28515625" style="267" customWidth="1"/>
    <col min="5639" max="5639" width="12" style="267" customWidth="1"/>
    <col min="5640" max="5640" width="11.42578125" style="267"/>
    <col min="5641" max="5641" width="13.85546875" style="267" customWidth="1"/>
    <col min="5642" max="5642" width="14.42578125" style="267" bestFit="1" customWidth="1"/>
    <col min="5643" max="5885" width="11.42578125" style="267"/>
    <col min="5886" max="5886" width="9.28515625" style="267" customWidth="1"/>
    <col min="5887" max="5887" width="5.85546875" style="267" customWidth="1"/>
    <col min="5888" max="5888" width="19.42578125" style="267" customWidth="1"/>
    <col min="5889" max="5889" width="7.7109375" style="267" customWidth="1"/>
    <col min="5890" max="5890" width="10.28515625" style="267" customWidth="1"/>
    <col min="5891" max="5891" width="9" style="267" customWidth="1"/>
    <col min="5892" max="5892" width="9.28515625" style="267" customWidth="1"/>
    <col min="5893" max="5894" width="13.28515625" style="267" customWidth="1"/>
    <col min="5895" max="5895" width="12" style="267" customWidth="1"/>
    <col min="5896" max="5896" width="11.42578125" style="267"/>
    <col min="5897" max="5897" width="13.85546875" style="267" customWidth="1"/>
    <col min="5898" max="5898" width="14.42578125" style="267" bestFit="1" customWidth="1"/>
    <col min="5899" max="6141" width="11.42578125" style="267"/>
    <col min="6142" max="6142" width="9.28515625" style="267" customWidth="1"/>
    <col min="6143" max="6143" width="5.85546875" style="267" customWidth="1"/>
    <col min="6144" max="6144" width="19.42578125" style="267" customWidth="1"/>
    <col min="6145" max="6145" width="7.7109375" style="267" customWidth="1"/>
    <col min="6146" max="6146" width="10.28515625" style="267" customWidth="1"/>
    <col min="6147" max="6147" width="9" style="267" customWidth="1"/>
    <col min="6148" max="6148" width="9.28515625" style="267" customWidth="1"/>
    <col min="6149" max="6150" width="13.28515625" style="267" customWidth="1"/>
    <col min="6151" max="6151" width="12" style="267" customWidth="1"/>
    <col min="6152" max="6152" width="11.42578125" style="267"/>
    <col min="6153" max="6153" width="13.85546875" style="267" customWidth="1"/>
    <col min="6154" max="6154" width="14.42578125" style="267" bestFit="1" customWidth="1"/>
    <col min="6155" max="6397" width="11.42578125" style="267"/>
    <col min="6398" max="6398" width="9.28515625" style="267" customWidth="1"/>
    <col min="6399" max="6399" width="5.85546875" style="267" customWidth="1"/>
    <col min="6400" max="6400" width="19.42578125" style="267" customWidth="1"/>
    <col min="6401" max="6401" width="7.7109375" style="267" customWidth="1"/>
    <col min="6402" max="6402" width="10.28515625" style="267" customWidth="1"/>
    <col min="6403" max="6403" width="9" style="267" customWidth="1"/>
    <col min="6404" max="6404" width="9.28515625" style="267" customWidth="1"/>
    <col min="6405" max="6406" width="13.28515625" style="267" customWidth="1"/>
    <col min="6407" max="6407" width="12" style="267" customWidth="1"/>
    <col min="6408" max="6408" width="11.42578125" style="267"/>
    <col min="6409" max="6409" width="13.85546875" style="267" customWidth="1"/>
    <col min="6410" max="6410" width="14.42578125" style="267" bestFit="1" customWidth="1"/>
    <col min="6411" max="6653" width="11.42578125" style="267"/>
    <col min="6654" max="6654" width="9.28515625" style="267" customWidth="1"/>
    <col min="6655" max="6655" width="5.85546875" style="267" customWidth="1"/>
    <col min="6656" max="6656" width="19.42578125" style="267" customWidth="1"/>
    <col min="6657" max="6657" width="7.7109375" style="267" customWidth="1"/>
    <col min="6658" max="6658" width="10.28515625" style="267" customWidth="1"/>
    <col min="6659" max="6659" width="9" style="267" customWidth="1"/>
    <col min="6660" max="6660" width="9.28515625" style="267" customWidth="1"/>
    <col min="6661" max="6662" width="13.28515625" style="267" customWidth="1"/>
    <col min="6663" max="6663" width="12" style="267" customWidth="1"/>
    <col min="6664" max="6664" width="11.42578125" style="267"/>
    <col min="6665" max="6665" width="13.85546875" style="267" customWidth="1"/>
    <col min="6666" max="6666" width="14.42578125" style="267" bestFit="1" customWidth="1"/>
    <col min="6667" max="6909" width="11.42578125" style="267"/>
    <col min="6910" max="6910" width="9.28515625" style="267" customWidth="1"/>
    <col min="6911" max="6911" width="5.85546875" style="267" customWidth="1"/>
    <col min="6912" max="6912" width="19.42578125" style="267" customWidth="1"/>
    <col min="6913" max="6913" width="7.7109375" style="267" customWidth="1"/>
    <col min="6914" max="6914" width="10.28515625" style="267" customWidth="1"/>
    <col min="6915" max="6915" width="9" style="267" customWidth="1"/>
    <col min="6916" max="6916" width="9.28515625" style="267" customWidth="1"/>
    <col min="6917" max="6918" width="13.28515625" style="267" customWidth="1"/>
    <col min="6919" max="6919" width="12" style="267" customWidth="1"/>
    <col min="6920" max="6920" width="11.42578125" style="267"/>
    <col min="6921" max="6921" width="13.85546875" style="267" customWidth="1"/>
    <col min="6922" max="6922" width="14.42578125" style="267" bestFit="1" customWidth="1"/>
    <col min="6923" max="7165" width="11.42578125" style="267"/>
    <col min="7166" max="7166" width="9.28515625" style="267" customWidth="1"/>
    <col min="7167" max="7167" width="5.85546875" style="267" customWidth="1"/>
    <col min="7168" max="7168" width="19.42578125" style="267" customWidth="1"/>
    <col min="7169" max="7169" width="7.7109375" style="267" customWidth="1"/>
    <col min="7170" max="7170" width="10.28515625" style="267" customWidth="1"/>
    <col min="7171" max="7171" width="9" style="267" customWidth="1"/>
    <col min="7172" max="7172" width="9.28515625" style="267" customWidth="1"/>
    <col min="7173" max="7174" width="13.28515625" style="267" customWidth="1"/>
    <col min="7175" max="7175" width="12" style="267" customWidth="1"/>
    <col min="7176" max="7176" width="11.42578125" style="267"/>
    <col min="7177" max="7177" width="13.85546875" style="267" customWidth="1"/>
    <col min="7178" max="7178" width="14.42578125" style="267" bestFit="1" customWidth="1"/>
    <col min="7179" max="7421" width="11.42578125" style="267"/>
    <col min="7422" max="7422" width="9.28515625" style="267" customWidth="1"/>
    <col min="7423" max="7423" width="5.85546875" style="267" customWidth="1"/>
    <col min="7424" max="7424" width="19.42578125" style="267" customWidth="1"/>
    <col min="7425" max="7425" width="7.7109375" style="267" customWidth="1"/>
    <col min="7426" max="7426" width="10.28515625" style="267" customWidth="1"/>
    <col min="7427" max="7427" width="9" style="267" customWidth="1"/>
    <col min="7428" max="7428" width="9.28515625" style="267" customWidth="1"/>
    <col min="7429" max="7430" width="13.28515625" style="267" customWidth="1"/>
    <col min="7431" max="7431" width="12" style="267" customWidth="1"/>
    <col min="7432" max="7432" width="11.42578125" style="267"/>
    <col min="7433" max="7433" width="13.85546875" style="267" customWidth="1"/>
    <col min="7434" max="7434" width="14.42578125" style="267" bestFit="1" customWidth="1"/>
    <col min="7435" max="7677" width="11.42578125" style="267"/>
    <col min="7678" max="7678" width="9.28515625" style="267" customWidth="1"/>
    <col min="7679" max="7679" width="5.85546875" style="267" customWidth="1"/>
    <col min="7680" max="7680" width="19.42578125" style="267" customWidth="1"/>
    <col min="7681" max="7681" width="7.7109375" style="267" customWidth="1"/>
    <col min="7682" max="7682" width="10.28515625" style="267" customWidth="1"/>
    <col min="7683" max="7683" width="9" style="267" customWidth="1"/>
    <col min="7684" max="7684" width="9.28515625" style="267" customWidth="1"/>
    <col min="7685" max="7686" width="13.28515625" style="267" customWidth="1"/>
    <col min="7687" max="7687" width="12" style="267" customWidth="1"/>
    <col min="7688" max="7688" width="11.42578125" style="267"/>
    <col min="7689" max="7689" width="13.85546875" style="267" customWidth="1"/>
    <col min="7690" max="7690" width="14.42578125" style="267" bestFit="1" customWidth="1"/>
    <col min="7691" max="7933" width="11.42578125" style="267"/>
    <col min="7934" max="7934" width="9.28515625" style="267" customWidth="1"/>
    <col min="7935" max="7935" width="5.85546875" style="267" customWidth="1"/>
    <col min="7936" max="7936" width="19.42578125" style="267" customWidth="1"/>
    <col min="7937" max="7937" width="7.7109375" style="267" customWidth="1"/>
    <col min="7938" max="7938" width="10.28515625" style="267" customWidth="1"/>
    <col min="7939" max="7939" width="9" style="267" customWidth="1"/>
    <col min="7940" max="7940" width="9.28515625" style="267" customWidth="1"/>
    <col min="7941" max="7942" width="13.28515625" style="267" customWidth="1"/>
    <col min="7943" max="7943" width="12" style="267" customWidth="1"/>
    <col min="7944" max="7944" width="11.42578125" style="267"/>
    <col min="7945" max="7945" width="13.85546875" style="267" customWidth="1"/>
    <col min="7946" max="7946" width="14.42578125" style="267" bestFit="1" customWidth="1"/>
    <col min="7947" max="8189" width="11.42578125" style="267"/>
    <col min="8190" max="8190" width="9.28515625" style="267" customWidth="1"/>
    <col min="8191" max="8191" width="5.85546875" style="267" customWidth="1"/>
    <col min="8192" max="8192" width="19.42578125" style="267" customWidth="1"/>
    <col min="8193" max="8193" width="7.7109375" style="267" customWidth="1"/>
    <col min="8194" max="8194" width="10.28515625" style="267" customWidth="1"/>
    <col min="8195" max="8195" width="9" style="267" customWidth="1"/>
    <col min="8196" max="8196" width="9.28515625" style="267" customWidth="1"/>
    <col min="8197" max="8198" width="13.28515625" style="267" customWidth="1"/>
    <col min="8199" max="8199" width="12" style="267" customWidth="1"/>
    <col min="8200" max="8200" width="11.42578125" style="267"/>
    <col min="8201" max="8201" width="13.85546875" style="267" customWidth="1"/>
    <col min="8202" max="8202" width="14.42578125" style="267" bestFit="1" customWidth="1"/>
    <col min="8203" max="8445" width="11.42578125" style="267"/>
    <col min="8446" max="8446" width="9.28515625" style="267" customWidth="1"/>
    <col min="8447" max="8447" width="5.85546875" style="267" customWidth="1"/>
    <col min="8448" max="8448" width="19.42578125" style="267" customWidth="1"/>
    <col min="8449" max="8449" width="7.7109375" style="267" customWidth="1"/>
    <col min="8450" max="8450" width="10.28515625" style="267" customWidth="1"/>
    <col min="8451" max="8451" width="9" style="267" customWidth="1"/>
    <col min="8452" max="8452" width="9.28515625" style="267" customWidth="1"/>
    <col min="8453" max="8454" width="13.28515625" style="267" customWidth="1"/>
    <col min="8455" max="8455" width="12" style="267" customWidth="1"/>
    <col min="8456" max="8456" width="11.42578125" style="267"/>
    <col min="8457" max="8457" width="13.85546875" style="267" customWidth="1"/>
    <col min="8458" max="8458" width="14.42578125" style="267" bestFit="1" customWidth="1"/>
    <col min="8459" max="8701" width="11.42578125" style="267"/>
    <col min="8702" max="8702" width="9.28515625" style="267" customWidth="1"/>
    <col min="8703" max="8703" width="5.85546875" style="267" customWidth="1"/>
    <col min="8704" max="8704" width="19.42578125" style="267" customWidth="1"/>
    <col min="8705" max="8705" width="7.7109375" style="267" customWidth="1"/>
    <col min="8706" max="8706" width="10.28515625" style="267" customWidth="1"/>
    <col min="8707" max="8707" width="9" style="267" customWidth="1"/>
    <col min="8708" max="8708" width="9.28515625" style="267" customWidth="1"/>
    <col min="8709" max="8710" width="13.28515625" style="267" customWidth="1"/>
    <col min="8711" max="8711" width="12" style="267" customWidth="1"/>
    <col min="8712" max="8712" width="11.42578125" style="267"/>
    <col min="8713" max="8713" width="13.85546875" style="267" customWidth="1"/>
    <col min="8714" max="8714" width="14.42578125" style="267" bestFit="1" customWidth="1"/>
    <col min="8715" max="8957" width="11.42578125" style="267"/>
    <col min="8958" max="8958" width="9.28515625" style="267" customWidth="1"/>
    <col min="8959" max="8959" width="5.85546875" style="267" customWidth="1"/>
    <col min="8960" max="8960" width="19.42578125" style="267" customWidth="1"/>
    <col min="8961" max="8961" width="7.7109375" style="267" customWidth="1"/>
    <col min="8962" max="8962" width="10.28515625" style="267" customWidth="1"/>
    <col min="8963" max="8963" width="9" style="267" customWidth="1"/>
    <col min="8964" max="8964" width="9.28515625" style="267" customWidth="1"/>
    <col min="8965" max="8966" width="13.28515625" style="267" customWidth="1"/>
    <col min="8967" max="8967" width="12" style="267" customWidth="1"/>
    <col min="8968" max="8968" width="11.42578125" style="267"/>
    <col min="8969" max="8969" width="13.85546875" style="267" customWidth="1"/>
    <col min="8970" max="8970" width="14.42578125" style="267" bestFit="1" customWidth="1"/>
    <col min="8971" max="9213" width="11.42578125" style="267"/>
    <col min="9214" max="9214" width="9.28515625" style="267" customWidth="1"/>
    <col min="9215" max="9215" width="5.85546875" style="267" customWidth="1"/>
    <col min="9216" max="9216" width="19.42578125" style="267" customWidth="1"/>
    <col min="9217" max="9217" width="7.7109375" style="267" customWidth="1"/>
    <col min="9218" max="9218" width="10.28515625" style="267" customWidth="1"/>
    <col min="9219" max="9219" width="9" style="267" customWidth="1"/>
    <col min="9220" max="9220" width="9.28515625" style="267" customWidth="1"/>
    <col min="9221" max="9222" width="13.28515625" style="267" customWidth="1"/>
    <col min="9223" max="9223" width="12" style="267" customWidth="1"/>
    <col min="9224" max="9224" width="11.42578125" style="267"/>
    <col min="9225" max="9225" width="13.85546875" style="267" customWidth="1"/>
    <col min="9226" max="9226" width="14.42578125" style="267" bestFit="1" customWidth="1"/>
    <col min="9227" max="9469" width="11.42578125" style="267"/>
    <col min="9470" max="9470" width="9.28515625" style="267" customWidth="1"/>
    <col min="9471" max="9471" width="5.85546875" style="267" customWidth="1"/>
    <col min="9472" max="9472" width="19.42578125" style="267" customWidth="1"/>
    <col min="9473" max="9473" width="7.7109375" style="267" customWidth="1"/>
    <col min="9474" max="9474" width="10.28515625" style="267" customWidth="1"/>
    <col min="9475" max="9475" width="9" style="267" customWidth="1"/>
    <col min="9476" max="9476" width="9.28515625" style="267" customWidth="1"/>
    <col min="9477" max="9478" width="13.28515625" style="267" customWidth="1"/>
    <col min="9479" max="9479" width="12" style="267" customWidth="1"/>
    <col min="9480" max="9480" width="11.42578125" style="267"/>
    <col min="9481" max="9481" width="13.85546875" style="267" customWidth="1"/>
    <col min="9482" max="9482" width="14.42578125" style="267" bestFit="1" customWidth="1"/>
    <col min="9483" max="9725" width="11.42578125" style="267"/>
    <col min="9726" max="9726" width="9.28515625" style="267" customWidth="1"/>
    <col min="9727" max="9727" width="5.85546875" style="267" customWidth="1"/>
    <col min="9728" max="9728" width="19.42578125" style="267" customWidth="1"/>
    <col min="9729" max="9729" width="7.7109375" style="267" customWidth="1"/>
    <col min="9730" max="9730" width="10.28515625" style="267" customWidth="1"/>
    <col min="9731" max="9731" width="9" style="267" customWidth="1"/>
    <col min="9732" max="9732" width="9.28515625" style="267" customWidth="1"/>
    <col min="9733" max="9734" width="13.28515625" style="267" customWidth="1"/>
    <col min="9735" max="9735" width="12" style="267" customWidth="1"/>
    <col min="9736" max="9736" width="11.42578125" style="267"/>
    <col min="9737" max="9737" width="13.85546875" style="267" customWidth="1"/>
    <col min="9738" max="9738" width="14.42578125" style="267" bestFit="1" customWidth="1"/>
    <col min="9739" max="9981" width="11.42578125" style="267"/>
    <col min="9982" max="9982" width="9.28515625" style="267" customWidth="1"/>
    <col min="9983" max="9983" width="5.85546875" style="267" customWidth="1"/>
    <col min="9984" max="9984" width="19.42578125" style="267" customWidth="1"/>
    <col min="9985" max="9985" width="7.7109375" style="267" customWidth="1"/>
    <col min="9986" max="9986" width="10.28515625" style="267" customWidth="1"/>
    <col min="9987" max="9987" width="9" style="267" customWidth="1"/>
    <col min="9988" max="9988" width="9.28515625" style="267" customWidth="1"/>
    <col min="9989" max="9990" width="13.28515625" style="267" customWidth="1"/>
    <col min="9991" max="9991" width="12" style="267" customWidth="1"/>
    <col min="9992" max="9992" width="11.42578125" style="267"/>
    <col min="9993" max="9993" width="13.85546875" style="267" customWidth="1"/>
    <col min="9994" max="9994" width="14.42578125" style="267" bestFit="1" customWidth="1"/>
    <col min="9995" max="10237" width="11.42578125" style="267"/>
    <col min="10238" max="10238" width="9.28515625" style="267" customWidth="1"/>
    <col min="10239" max="10239" width="5.85546875" style="267" customWidth="1"/>
    <col min="10240" max="10240" width="19.42578125" style="267" customWidth="1"/>
    <col min="10241" max="10241" width="7.7109375" style="267" customWidth="1"/>
    <col min="10242" max="10242" width="10.28515625" style="267" customWidth="1"/>
    <col min="10243" max="10243" width="9" style="267" customWidth="1"/>
    <col min="10244" max="10244" width="9.28515625" style="267" customWidth="1"/>
    <col min="10245" max="10246" width="13.28515625" style="267" customWidth="1"/>
    <col min="10247" max="10247" width="12" style="267" customWidth="1"/>
    <col min="10248" max="10248" width="11.42578125" style="267"/>
    <col min="10249" max="10249" width="13.85546875" style="267" customWidth="1"/>
    <col min="10250" max="10250" width="14.42578125" style="267" bestFit="1" customWidth="1"/>
    <col min="10251" max="10493" width="11.42578125" style="267"/>
    <col min="10494" max="10494" width="9.28515625" style="267" customWidth="1"/>
    <col min="10495" max="10495" width="5.85546875" style="267" customWidth="1"/>
    <col min="10496" max="10496" width="19.42578125" style="267" customWidth="1"/>
    <col min="10497" max="10497" width="7.7109375" style="267" customWidth="1"/>
    <col min="10498" max="10498" width="10.28515625" style="267" customWidth="1"/>
    <col min="10499" max="10499" width="9" style="267" customWidth="1"/>
    <col min="10500" max="10500" width="9.28515625" style="267" customWidth="1"/>
    <col min="10501" max="10502" width="13.28515625" style="267" customWidth="1"/>
    <col min="10503" max="10503" width="12" style="267" customWidth="1"/>
    <col min="10504" max="10504" width="11.42578125" style="267"/>
    <col min="10505" max="10505" width="13.85546875" style="267" customWidth="1"/>
    <col min="10506" max="10506" width="14.42578125" style="267" bestFit="1" customWidth="1"/>
    <col min="10507" max="10749" width="11.42578125" style="267"/>
    <col min="10750" max="10750" width="9.28515625" style="267" customWidth="1"/>
    <col min="10751" max="10751" width="5.85546875" style="267" customWidth="1"/>
    <col min="10752" max="10752" width="19.42578125" style="267" customWidth="1"/>
    <col min="10753" max="10753" width="7.7109375" style="267" customWidth="1"/>
    <col min="10754" max="10754" width="10.28515625" style="267" customWidth="1"/>
    <col min="10755" max="10755" width="9" style="267" customWidth="1"/>
    <col min="10756" max="10756" width="9.28515625" style="267" customWidth="1"/>
    <col min="10757" max="10758" width="13.28515625" style="267" customWidth="1"/>
    <col min="10759" max="10759" width="12" style="267" customWidth="1"/>
    <col min="10760" max="10760" width="11.42578125" style="267"/>
    <col min="10761" max="10761" width="13.85546875" style="267" customWidth="1"/>
    <col min="10762" max="10762" width="14.42578125" style="267" bestFit="1" customWidth="1"/>
    <col min="10763" max="11005" width="11.42578125" style="267"/>
    <col min="11006" max="11006" width="9.28515625" style="267" customWidth="1"/>
    <col min="11007" max="11007" width="5.85546875" style="267" customWidth="1"/>
    <col min="11008" max="11008" width="19.42578125" style="267" customWidth="1"/>
    <col min="11009" max="11009" width="7.7109375" style="267" customWidth="1"/>
    <col min="11010" max="11010" width="10.28515625" style="267" customWidth="1"/>
    <col min="11011" max="11011" width="9" style="267" customWidth="1"/>
    <col min="11012" max="11012" width="9.28515625" style="267" customWidth="1"/>
    <col min="11013" max="11014" width="13.28515625" style="267" customWidth="1"/>
    <col min="11015" max="11015" width="12" style="267" customWidth="1"/>
    <col min="11016" max="11016" width="11.42578125" style="267"/>
    <col min="11017" max="11017" width="13.85546875" style="267" customWidth="1"/>
    <col min="11018" max="11018" width="14.42578125" style="267" bestFit="1" customWidth="1"/>
    <col min="11019" max="11261" width="11.42578125" style="267"/>
    <col min="11262" max="11262" width="9.28515625" style="267" customWidth="1"/>
    <col min="11263" max="11263" width="5.85546875" style="267" customWidth="1"/>
    <col min="11264" max="11264" width="19.42578125" style="267" customWidth="1"/>
    <col min="11265" max="11265" width="7.7109375" style="267" customWidth="1"/>
    <col min="11266" max="11266" width="10.28515625" style="267" customWidth="1"/>
    <col min="11267" max="11267" width="9" style="267" customWidth="1"/>
    <col min="11268" max="11268" width="9.28515625" style="267" customWidth="1"/>
    <col min="11269" max="11270" width="13.28515625" style="267" customWidth="1"/>
    <col min="11271" max="11271" width="12" style="267" customWidth="1"/>
    <col min="11272" max="11272" width="11.42578125" style="267"/>
    <col min="11273" max="11273" width="13.85546875" style="267" customWidth="1"/>
    <col min="11274" max="11274" width="14.42578125" style="267" bestFit="1" customWidth="1"/>
    <col min="11275" max="11517" width="11.42578125" style="267"/>
    <col min="11518" max="11518" width="9.28515625" style="267" customWidth="1"/>
    <col min="11519" max="11519" width="5.85546875" style="267" customWidth="1"/>
    <col min="11520" max="11520" width="19.42578125" style="267" customWidth="1"/>
    <col min="11521" max="11521" width="7.7109375" style="267" customWidth="1"/>
    <col min="11522" max="11522" width="10.28515625" style="267" customWidth="1"/>
    <col min="11523" max="11523" width="9" style="267" customWidth="1"/>
    <col min="11524" max="11524" width="9.28515625" style="267" customWidth="1"/>
    <col min="11525" max="11526" width="13.28515625" style="267" customWidth="1"/>
    <col min="11527" max="11527" width="12" style="267" customWidth="1"/>
    <col min="11528" max="11528" width="11.42578125" style="267"/>
    <col min="11529" max="11529" width="13.85546875" style="267" customWidth="1"/>
    <col min="11530" max="11530" width="14.42578125" style="267" bestFit="1" customWidth="1"/>
    <col min="11531" max="11773" width="11.42578125" style="267"/>
    <col min="11774" max="11774" width="9.28515625" style="267" customWidth="1"/>
    <col min="11775" max="11775" width="5.85546875" style="267" customWidth="1"/>
    <col min="11776" max="11776" width="19.42578125" style="267" customWidth="1"/>
    <col min="11777" max="11777" width="7.7109375" style="267" customWidth="1"/>
    <col min="11778" max="11778" width="10.28515625" style="267" customWidth="1"/>
    <col min="11779" max="11779" width="9" style="267" customWidth="1"/>
    <col min="11780" max="11780" width="9.28515625" style="267" customWidth="1"/>
    <col min="11781" max="11782" width="13.28515625" style="267" customWidth="1"/>
    <col min="11783" max="11783" width="12" style="267" customWidth="1"/>
    <col min="11784" max="11784" width="11.42578125" style="267"/>
    <col min="11785" max="11785" width="13.85546875" style="267" customWidth="1"/>
    <col min="11786" max="11786" width="14.42578125" style="267" bestFit="1" customWidth="1"/>
    <col min="11787" max="12029" width="11.42578125" style="267"/>
    <col min="12030" max="12030" width="9.28515625" style="267" customWidth="1"/>
    <col min="12031" max="12031" width="5.85546875" style="267" customWidth="1"/>
    <col min="12032" max="12032" width="19.42578125" style="267" customWidth="1"/>
    <col min="12033" max="12033" width="7.7109375" style="267" customWidth="1"/>
    <col min="12034" max="12034" width="10.28515625" style="267" customWidth="1"/>
    <col min="12035" max="12035" width="9" style="267" customWidth="1"/>
    <col min="12036" max="12036" width="9.28515625" style="267" customWidth="1"/>
    <col min="12037" max="12038" width="13.28515625" style="267" customWidth="1"/>
    <col min="12039" max="12039" width="12" style="267" customWidth="1"/>
    <col min="12040" max="12040" width="11.42578125" style="267"/>
    <col min="12041" max="12041" width="13.85546875" style="267" customWidth="1"/>
    <col min="12042" max="12042" width="14.42578125" style="267" bestFit="1" customWidth="1"/>
    <col min="12043" max="12285" width="11.42578125" style="267"/>
    <col min="12286" max="12286" width="9.28515625" style="267" customWidth="1"/>
    <col min="12287" max="12287" width="5.85546875" style="267" customWidth="1"/>
    <col min="12288" max="12288" width="19.42578125" style="267" customWidth="1"/>
    <col min="12289" max="12289" width="7.7109375" style="267" customWidth="1"/>
    <col min="12290" max="12290" width="10.28515625" style="267" customWidth="1"/>
    <col min="12291" max="12291" width="9" style="267" customWidth="1"/>
    <col min="12292" max="12292" width="9.28515625" style="267" customWidth="1"/>
    <col min="12293" max="12294" width="13.28515625" style="267" customWidth="1"/>
    <col min="12295" max="12295" width="12" style="267" customWidth="1"/>
    <col min="12296" max="12296" width="11.42578125" style="267"/>
    <col min="12297" max="12297" width="13.85546875" style="267" customWidth="1"/>
    <col min="12298" max="12298" width="14.42578125" style="267" bestFit="1" customWidth="1"/>
    <col min="12299" max="12541" width="11.42578125" style="267"/>
    <col min="12542" max="12542" width="9.28515625" style="267" customWidth="1"/>
    <col min="12543" max="12543" width="5.85546875" style="267" customWidth="1"/>
    <col min="12544" max="12544" width="19.42578125" style="267" customWidth="1"/>
    <col min="12545" max="12545" width="7.7109375" style="267" customWidth="1"/>
    <col min="12546" max="12546" width="10.28515625" style="267" customWidth="1"/>
    <col min="12547" max="12547" width="9" style="267" customWidth="1"/>
    <col min="12548" max="12548" width="9.28515625" style="267" customWidth="1"/>
    <col min="12549" max="12550" width="13.28515625" style="267" customWidth="1"/>
    <col min="12551" max="12551" width="12" style="267" customWidth="1"/>
    <col min="12552" max="12552" width="11.42578125" style="267"/>
    <col min="12553" max="12553" width="13.85546875" style="267" customWidth="1"/>
    <col min="12554" max="12554" width="14.42578125" style="267" bestFit="1" customWidth="1"/>
    <col min="12555" max="12797" width="11.42578125" style="267"/>
    <col min="12798" max="12798" width="9.28515625" style="267" customWidth="1"/>
    <col min="12799" max="12799" width="5.85546875" style="267" customWidth="1"/>
    <col min="12800" max="12800" width="19.42578125" style="267" customWidth="1"/>
    <col min="12801" max="12801" width="7.7109375" style="267" customWidth="1"/>
    <col min="12802" max="12802" width="10.28515625" style="267" customWidth="1"/>
    <col min="12803" max="12803" width="9" style="267" customWidth="1"/>
    <col min="12804" max="12804" width="9.28515625" style="267" customWidth="1"/>
    <col min="12805" max="12806" width="13.28515625" style="267" customWidth="1"/>
    <col min="12807" max="12807" width="12" style="267" customWidth="1"/>
    <col min="12808" max="12808" width="11.42578125" style="267"/>
    <col min="12809" max="12809" width="13.85546875" style="267" customWidth="1"/>
    <col min="12810" max="12810" width="14.42578125" style="267" bestFit="1" customWidth="1"/>
    <col min="12811" max="13053" width="11.42578125" style="267"/>
    <col min="13054" max="13054" width="9.28515625" style="267" customWidth="1"/>
    <col min="13055" max="13055" width="5.85546875" style="267" customWidth="1"/>
    <col min="13056" max="13056" width="19.42578125" style="267" customWidth="1"/>
    <col min="13057" max="13057" width="7.7109375" style="267" customWidth="1"/>
    <col min="13058" max="13058" width="10.28515625" style="267" customWidth="1"/>
    <col min="13059" max="13059" width="9" style="267" customWidth="1"/>
    <col min="13060" max="13060" width="9.28515625" style="267" customWidth="1"/>
    <col min="13061" max="13062" width="13.28515625" style="267" customWidth="1"/>
    <col min="13063" max="13063" width="12" style="267" customWidth="1"/>
    <col min="13064" max="13064" width="11.42578125" style="267"/>
    <col min="13065" max="13065" width="13.85546875" style="267" customWidth="1"/>
    <col min="13066" max="13066" width="14.42578125" style="267" bestFit="1" customWidth="1"/>
    <col min="13067" max="13309" width="11.42578125" style="267"/>
    <col min="13310" max="13310" width="9.28515625" style="267" customWidth="1"/>
    <col min="13311" max="13311" width="5.85546875" style="267" customWidth="1"/>
    <col min="13312" max="13312" width="19.42578125" style="267" customWidth="1"/>
    <col min="13313" max="13313" width="7.7109375" style="267" customWidth="1"/>
    <col min="13314" max="13314" width="10.28515625" style="267" customWidth="1"/>
    <col min="13315" max="13315" width="9" style="267" customWidth="1"/>
    <col min="13316" max="13316" width="9.28515625" style="267" customWidth="1"/>
    <col min="13317" max="13318" width="13.28515625" style="267" customWidth="1"/>
    <col min="13319" max="13319" width="12" style="267" customWidth="1"/>
    <col min="13320" max="13320" width="11.42578125" style="267"/>
    <col min="13321" max="13321" width="13.85546875" style="267" customWidth="1"/>
    <col min="13322" max="13322" width="14.42578125" style="267" bestFit="1" customWidth="1"/>
    <col min="13323" max="13565" width="11.42578125" style="267"/>
    <col min="13566" max="13566" width="9.28515625" style="267" customWidth="1"/>
    <col min="13567" max="13567" width="5.85546875" style="267" customWidth="1"/>
    <col min="13568" max="13568" width="19.42578125" style="267" customWidth="1"/>
    <col min="13569" max="13569" width="7.7109375" style="267" customWidth="1"/>
    <col min="13570" max="13570" width="10.28515625" style="267" customWidth="1"/>
    <col min="13571" max="13571" width="9" style="267" customWidth="1"/>
    <col min="13572" max="13572" width="9.28515625" style="267" customWidth="1"/>
    <col min="13573" max="13574" width="13.28515625" style="267" customWidth="1"/>
    <col min="13575" max="13575" width="12" style="267" customWidth="1"/>
    <col min="13576" max="13576" width="11.42578125" style="267"/>
    <col min="13577" max="13577" width="13.85546875" style="267" customWidth="1"/>
    <col min="13578" max="13578" width="14.42578125" style="267" bestFit="1" customWidth="1"/>
    <col min="13579" max="13821" width="11.42578125" style="267"/>
    <col min="13822" max="13822" width="9.28515625" style="267" customWidth="1"/>
    <col min="13823" max="13823" width="5.85546875" style="267" customWidth="1"/>
    <col min="13824" max="13824" width="19.42578125" style="267" customWidth="1"/>
    <col min="13825" max="13825" width="7.7109375" style="267" customWidth="1"/>
    <col min="13826" max="13826" width="10.28515625" style="267" customWidth="1"/>
    <col min="13827" max="13827" width="9" style="267" customWidth="1"/>
    <col min="13828" max="13828" width="9.28515625" style="267" customWidth="1"/>
    <col min="13829" max="13830" width="13.28515625" style="267" customWidth="1"/>
    <col min="13831" max="13831" width="12" style="267" customWidth="1"/>
    <col min="13832" max="13832" width="11.42578125" style="267"/>
    <col min="13833" max="13833" width="13.85546875" style="267" customWidth="1"/>
    <col min="13834" max="13834" width="14.42578125" style="267" bestFit="1" customWidth="1"/>
    <col min="13835" max="14077" width="11.42578125" style="267"/>
    <col min="14078" max="14078" width="9.28515625" style="267" customWidth="1"/>
    <col min="14079" max="14079" width="5.85546875" style="267" customWidth="1"/>
    <col min="14080" max="14080" width="19.42578125" style="267" customWidth="1"/>
    <col min="14081" max="14081" width="7.7109375" style="267" customWidth="1"/>
    <col min="14082" max="14082" width="10.28515625" style="267" customWidth="1"/>
    <col min="14083" max="14083" width="9" style="267" customWidth="1"/>
    <col min="14084" max="14084" width="9.28515625" style="267" customWidth="1"/>
    <col min="14085" max="14086" width="13.28515625" style="267" customWidth="1"/>
    <col min="14087" max="14087" width="12" style="267" customWidth="1"/>
    <col min="14088" max="14088" width="11.42578125" style="267"/>
    <col min="14089" max="14089" width="13.85546875" style="267" customWidth="1"/>
    <col min="14090" max="14090" width="14.42578125" style="267" bestFit="1" customWidth="1"/>
    <col min="14091" max="14333" width="11.42578125" style="267"/>
    <col min="14334" max="14334" width="9.28515625" style="267" customWidth="1"/>
    <col min="14335" max="14335" width="5.85546875" style="267" customWidth="1"/>
    <col min="14336" max="14336" width="19.42578125" style="267" customWidth="1"/>
    <col min="14337" max="14337" width="7.7109375" style="267" customWidth="1"/>
    <col min="14338" max="14338" width="10.28515625" style="267" customWidth="1"/>
    <col min="14339" max="14339" width="9" style="267" customWidth="1"/>
    <col min="14340" max="14340" width="9.28515625" style="267" customWidth="1"/>
    <col min="14341" max="14342" width="13.28515625" style="267" customWidth="1"/>
    <col min="14343" max="14343" width="12" style="267" customWidth="1"/>
    <col min="14344" max="14344" width="11.42578125" style="267"/>
    <col min="14345" max="14345" width="13.85546875" style="267" customWidth="1"/>
    <col min="14346" max="14346" width="14.42578125" style="267" bestFit="1" customWidth="1"/>
    <col min="14347" max="14589" width="11.42578125" style="267"/>
    <col min="14590" max="14590" width="9.28515625" style="267" customWidth="1"/>
    <col min="14591" max="14591" width="5.85546875" style="267" customWidth="1"/>
    <col min="14592" max="14592" width="19.42578125" style="267" customWidth="1"/>
    <col min="14593" max="14593" width="7.7109375" style="267" customWidth="1"/>
    <col min="14594" max="14594" width="10.28515625" style="267" customWidth="1"/>
    <col min="14595" max="14595" width="9" style="267" customWidth="1"/>
    <col min="14596" max="14596" width="9.28515625" style="267" customWidth="1"/>
    <col min="14597" max="14598" width="13.28515625" style="267" customWidth="1"/>
    <col min="14599" max="14599" width="12" style="267" customWidth="1"/>
    <col min="14600" max="14600" width="11.42578125" style="267"/>
    <col min="14601" max="14601" width="13.85546875" style="267" customWidth="1"/>
    <col min="14602" max="14602" width="14.42578125" style="267" bestFit="1" customWidth="1"/>
    <col min="14603" max="14845" width="11.42578125" style="267"/>
    <col min="14846" max="14846" width="9.28515625" style="267" customWidth="1"/>
    <col min="14847" max="14847" width="5.85546875" style="267" customWidth="1"/>
    <col min="14848" max="14848" width="19.42578125" style="267" customWidth="1"/>
    <col min="14849" max="14849" width="7.7109375" style="267" customWidth="1"/>
    <col min="14850" max="14850" width="10.28515625" style="267" customWidth="1"/>
    <col min="14851" max="14851" width="9" style="267" customWidth="1"/>
    <col min="14852" max="14852" width="9.28515625" style="267" customWidth="1"/>
    <col min="14853" max="14854" width="13.28515625" style="267" customWidth="1"/>
    <col min="14855" max="14855" width="12" style="267" customWidth="1"/>
    <col min="14856" max="14856" width="11.42578125" style="267"/>
    <col min="14857" max="14857" width="13.85546875" style="267" customWidth="1"/>
    <col min="14858" max="14858" width="14.42578125" style="267" bestFit="1" customWidth="1"/>
    <col min="14859" max="15101" width="11.42578125" style="267"/>
    <col min="15102" max="15102" width="9.28515625" style="267" customWidth="1"/>
    <col min="15103" max="15103" width="5.85546875" style="267" customWidth="1"/>
    <col min="15104" max="15104" width="19.42578125" style="267" customWidth="1"/>
    <col min="15105" max="15105" width="7.7109375" style="267" customWidth="1"/>
    <col min="15106" max="15106" width="10.28515625" style="267" customWidth="1"/>
    <col min="15107" max="15107" width="9" style="267" customWidth="1"/>
    <col min="15108" max="15108" width="9.28515625" style="267" customWidth="1"/>
    <col min="15109" max="15110" width="13.28515625" style="267" customWidth="1"/>
    <col min="15111" max="15111" width="12" style="267" customWidth="1"/>
    <col min="15112" max="15112" width="11.42578125" style="267"/>
    <col min="15113" max="15113" width="13.85546875" style="267" customWidth="1"/>
    <col min="15114" max="15114" width="14.42578125" style="267" bestFit="1" customWidth="1"/>
    <col min="15115" max="15357" width="11.42578125" style="267"/>
    <col min="15358" max="15358" width="9.28515625" style="267" customWidth="1"/>
    <col min="15359" max="15359" width="5.85546875" style="267" customWidth="1"/>
    <col min="15360" max="15360" width="19.42578125" style="267" customWidth="1"/>
    <col min="15361" max="15361" width="7.7109375" style="267" customWidth="1"/>
    <col min="15362" max="15362" width="10.28515625" style="267" customWidth="1"/>
    <col min="15363" max="15363" width="9" style="267" customWidth="1"/>
    <col min="15364" max="15364" width="9.28515625" style="267" customWidth="1"/>
    <col min="15365" max="15366" width="13.28515625" style="267" customWidth="1"/>
    <col min="15367" max="15367" width="12" style="267" customWidth="1"/>
    <col min="15368" max="15368" width="11.42578125" style="267"/>
    <col min="15369" max="15369" width="13.85546875" style="267" customWidth="1"/>
    <col min="15370" max="15370" width="14.42578125" style="267" bestFit="1" customWidth="1"/>
    <col min="15371" max="15613" width="11.42578125" style="267"/>
    <col min="15614" max="15614" width="9.28515625" style="267" customWidth="1"/>
    <col min="15615" max="15615" width="5.85546875" style="267" customWidth="1"/>
    <col min="15616" max="15616" width="19.42578125" style="267" customWidth="1"/>
    <col min="15617" max="15617" width="7.7109375" style="267" customWidth="1"/>
    <col min="15618" max="15618" width="10.28515625" style="267" customWidth="1"/>
    <col min="15619" max="15619" width="9" style="267" customWidth="1"/>
    <col min="15620" max="15620" width="9.28515625" style="267" customWidth="1"/>
    <col min="15621" max="15622" width="13.28515625" style="267" customWidth="1"/>
    <col min="15623" max="15623" width="12" style="267" customWidth="1"/>
    <col min="15624" max="15624" width="11.42578125" style="267"/>
    <col min="15625" max="15625" width="13.85546875" style="267" customWidth="1"/>
    <col min="15626" max="15626" width="14.42578125" style="267" bestFit="1" customWidth="1"/>
    <col min="15627" max="15869" width="11.42578125" style="267"/>
    <col min="15870" max="15870" width="9.28515625" style="267" customWidth="1"/>
    <col min="15871" max="15871" width="5.85546875" style="267" customWidth="1"/>
    <col min="15872" max="15872" width="19.42578125" style="267" customWidth="1"/>
    <col min="15873" max="15873" width="7.7109375" style="267" customWidth="1"/>
    <col min="15874" max="15874" width="10.28515625" style="267" customWidth="1"/>
    <col min="15875" max="15875" width="9" style="267" customWidth="1"/>
    <col min="15876" max="15876" width="9.28515625" style="267" customWidth="1"/>
    <col min="15877" max="15878" width="13.28515625" style="267" customWidth="1"/>
    <col min="15879" max="15879" width="12" style="267" customWidth="1"/>
    <col min="15880" max="15880" width="11.42578125" style="267"/>
    <col min="15881" max="15881" width="13.85546875" style="267" customWidth="1"/>
    <col min="15882" max="15882" width="14.42578125" style="267" bestFit="1" customWidth="1"/>
    <col min="15883" max="16125" width="11.42578125" style="267"/>
    <col min="16126" max="16126" width="9.28515625" style="267" customWidth="1"/>
    <col min="16127" max="16127" width="5.85546875" style="267" customWidth="1"/>
    <col min="16128" max="16128" width="19.42578125" style="267" customWidth="1"/>
    <col min="16129" max="16129" width="7.7109375" style="267" customWidth="1"/>
    <col min="16130" max="16130" width="10.28515625" style="267" customWidth="1"/>
    <col min="16131" max="16131" width="9" style="267" customWidth="1"/>
    <col min="16132" max="16132" width="9.28515625" style="267" customWidth="1"/>
    <col min="16133" max="16134" width="13.28515625" style="267" customWidth="1"/>
    <col min="16135" max="16135" width="12" style="267" customWidth="1"/>
    <col min="16136" max="16136" width="11.42578125" style="267"/>
    <col min="16137" max="16137" width="13.85546875" style="267" customWidth="1"/>
    <col min="16138" max="16138" width="14.42578125" style="267" bestFit="1" customWidth="1"/>
    <col min="16139" max="16384" width="11.42578125" style="267"/>
  </cols>
  <sheetData>
    <row r="1" spans="1:14" ht="15.75" thickBot="1" x14ac:dyDescent="0.35">
      <c r="A1" s="339" t="str">
        <f>Angebotsübersicht!A1</f>
        <v xml:space="preserve">Name Bieter / Firma     </v>
      </c>
      <c r="B1" s="340"/>
      <c r="C1" s="340"/>
      <c r="D1" s="341"/>
    </row>
    <row r="2" spans="1:14" ht="19.5" customHeight="1" x14ac:dyDescent="0.3"/>
    <row r="3" spans="1:14" ht="25.5" customHeight="1" thickBot="1" x14ac:dyDescent="0.35">
      <c r="A3" s="44" t="s">
        <v>53</v>
      </c>
      <c r="B3" s="42"/>
      <c r="C3" s="41"/>
      <c r="D3" s="41"/>
      <c r="E3" s="41"/>
      <c r="F3" s="43"/>
      <c r="G3" s="41"/>
      <c r="H3" s="41"/>
      <c r="I3" s="43"/>
      <c r="J3" s="41"/>
      <c r="K3" s="41"/>
      <c r="L3" s="41"/>
      <c r="M3" s="38"/>
      <c r="N3" s="38"/>
    </row>
    <row r="4" spans="1:14" ht="15.75" thickBot="1" x14ac:dyDescent="0.35">
      <c r="A4" s="41"/>
      <c r="B4" s="42"/>
      <c r="C4" s="41"/>
      <c r="D4" s="41"/>
      <c r="E4" s="41"/>
      <c r="F4" s="43"/>
      <c r="G4" s="41"/>
      <c r="H4" s="41"/>
      <c r="I4" s="45" t="s">
        <v>51</v>
      </c>
      <c r="J4" s="46"/>
      <c r="K4" s="47"/>
      <c r="L4" s="48">
        <v>226</v>
      </c>
      <c r="M4" s="38"/>
      <c r="N4" s="38"/>
    </row>
    <row r="5" spans="1:14" ht="16.5" x14ac:dyDescent="0.3">
      <c r="A5" s="146" t="s">
        <v>11</v>
      </c>
      <c r="B5" s="42" t="s">
        <v>89</v>
      </c>
      <c r="C5" s="41"/>
      <c r="D5" s="41"/>
      <c r="E5" s="49"/>
      <c r="F5" s="50"/>
      <c r="G5" s="41"/>
      <c r="H5" s="41"/>
      <c r="I5" s="43"/>
      <c r="J5" s="41"/>
      <c r="K5" s="41"/>
      <c r="L5" s="41"/>
      <c r="M5" s="38"/>
      <c r="N5" s="38"/>
    </row>
    <row r="6" spans="1:14" ht="16.5" x14ac:dyDescent="0.3">
      <c r="A6" s="41"/>
      <c r="B6" s="42" t="s">
        <v>140</v>
      </c>
      <c r="C6" s="41"/>
      <c r="D6" s="41"/>
      <c r="E6" s="49"/>
      <c r="F6" s="43"/>
      <c r="G6" s="41"/>
      <c r="H6" s="51"/>
      <c r="I6" s="52" t="s">
        <v>12</v>
      </c>
      <c r="J6" s="53" t="s">
        <v>13</v>
      </c>
      <c r="K6" s="53" t="s">
        <v>14</v>
      </c>
      <c r="L6" s="54" t="s">
        <v>90</v>
      </c>
      <c r="M6" s="38"/>
      <c r="N6" s="38"/>
    </row>
    <row r="7" spans="1:14" s="269" customFormat="1" ht="17.25" thickBot="1" x14ac:dyDescent="0.35">
      <c r="A7" s="41"/>
      <c r="B7" s="42" t="s">
        <v>141</v>
      </c>
      <c r="C7" s="41"/>
      <c r="D7" s="41"/>
      <c r="E7" s="49"/>
      <c r="F7" s="43"/>
      <c r="G7" s="41"/>
      <c r="H7" s="55" t="s">
        <v>15</v>
      </c>
      <c r="I7" s="56"/>
      <c r="J7" s="57" t="s">
        <v>16</v>
      </c>
      <c r="K7" s="57" t="s">
        <v>17</v>
      </c>
      <c r="L7" s="58" t="s">
        <v>18</v>
      </c>
      <c r="M7" s="38"/>
      <c r="N7" s="38"/>
    </row>
    <row r="8" spans="1:14" ht="27.75" customHeight="1" thickBot="1" x14ac:dyDescent="0.35">
      <c r="A8" s="36" t="s">
        <v>19</v>
      </c>
      <c r="B8" s="217" t="s">
        <v>63</v>
      </c>
      <c r="C8" s="218" t="s">
        <v>55</v>
      </c>
      <c r="D8" s="218" t="s">
        <v>75</v>
      </c>
      <c r="E8" s="218" t="s">
        <v>20</v>
      </c>
      <c r="F8" s="219" t="s">
        <v>21</v>
      </c>
      <c r="G8" s="217" t="s">
        <v>22</v>
      </c>
      <c r="H8" s="217" t="s">
        <v>76</v>
      </c>
      <c r="I8" s="219" t="s">
        <v>23</v>
      </c>
      <c r="J8" s="217" t="s">
        <v>24</v>
      </c>
      <c r="K8" s="217" t="s">
        <v>25</v>
      </c>
      <c r="L8" s="220" t="s">
        <v>26</v>
      </c>
      <c r="M8" s="59"/>
      <c r="N8" s="59"/>
    </row>
    <row r="9" spans="1:14" ht="19.149999999999999" customHeight="1" x14ac:dyDescent="0.3">
      <c r="A9" s="74" t="s">
        <v>27</v>
      </c>
      <c r="B9" s="72"/>
      <c r="C9" s="61" t="s">
        <v>142</v>
      </c>
      <c r="D9" s="61" t="s">
        <v>28</v>
      </c>
      <c r="E9" s="61" t="s">
        <v>56</v>
      </c>
      <c r="F9" s="62">
        <v>14.5</v>
      </c>
      <c r="G9" s="68">
        <v>0</v>
      </c>
      <c r="H9" s="147">
        <v>0</v>
      </c>
      <c r="I9" s="148"/>
      <c r="J9" s="227"/>
      <c r="K9" s="63"/>
      <c r="L9" s="64"/>
      <c r="M9" s="38"/>
      <c r="N9" s="65"/>
    </row>
    <row r="10" spans="1:14" ht="21" customHeight="1" x14ac:dyDescent="0.3">
      <c r="A10" s="61" t="s">
        <v>27</v>
      </c>
      <c r="B10" s="72"/>
      <c r="C10" s="61" t="s">
        <v>143</v>
      </c>
      <c r="D10" s="61" t="s">
        <v>28</v>
      </c>
      <c r="E10" s="61" t="s">
        <v>91</v>
      </c>
      <c r="F10" s="62">
        <v>13</v>
      </c>
      <c r="G10" s="68">
        <v>0</v>
      </c>
      <c r="H10" s="147">
        <v>0</v>
      </c>
      <c r="I10" s="148"/>
      <c r="J10" s="227"/>
      <c r="K10" s="63"/>
      <c r="L10" s="64"/>
      <c r="M10" s="38"/>
      <c r="N10" s="65"/>
    </row>
    <row r="11" spans="1:14" ht="21" customHeight="1" x14ac:dyDescent="0.3">
      <c r="A11" s="61" t="s">
        <v>27</v>
      </c>
      <c r="B11" s="72"/>
      <c r="C11" s="61" t="s">
        <v>144</v>
      </c>
      <c r="D11" s="61" t="s">
        <v>28</v>
      </c>
      <c r="E11" s="61" t="s">
        <v>91</v>
      </c>
      <c r="F11" s="62">
        <v>13.64</v>
      </c>
      <c r="G11" s="68">
        <v>0</v>
      </c>
      <c r="H11" s="147">
        <v>0</v>
      </c>
      <c r="I11" s="148"/>
      <c r="J11" s="227"/>
      <c r="K11" s="63"/>
      <c r="L11" s="64"/>
      <c r="M11" s="38"/>
      <c r="N11" s="65"/>
    </row>
    <row r="12" spans="1:14" ht="31.5" customHeight="1" x14ac:dyDescent="0.3">
      <c r="A12" s="61" t="s">
        <v>27</v>
      </c>
      <c r="B12" s="72"/>
      <c r="C12" s="61" t="s">
        <v>33</v>
      </c>
      <c r="D12" s="61" t="s">
        <v>28</v>
      </c>
      <c r="E12" s="61" t="s">
        <v>56</v>
      </c>
      <c r="F12" s="62">
        <v>8.8800000000000008</v>
      </c>
      <c r="G12" s="68">
        <v>0</v>
      </c>
      <c r="H12" s="147">
        <v>0</v>
      </c>
      <c r="I12" s="148"/>
      <c r="J12" s="227"/>
      <c r="K12" s="63"/>
      <c r="L12" s="64"/>
      <c r="M12" s="38"/>
      <c r="N12" s="65"/>
    </row>
    <row r="13" spans="1:14" ht="23.45" customHeight="1" x14ac:dyDescent="0.3">
      <c r="A13" s="61" t="s">
        <v>27</v>
      </c>
      <c r="B13" s="72"/>
      <c r="C13" s="60" t="s">
        <v>145</v>
      </c>
      <c r="D13" s="61" t="s">
        <v>28</v>
      </c>
      <c r="E13" s="60" t="s">
        <v>146</v>
      </c>
      <c r="F13" s="62">
        <v>22.3</v>
      </c>
      <c r="G13" s="68">
        <v>0</v>
      </c>
      <c r="H13" s="147">
        <v>0</v>
      </c>
      <c r="I13" s="148"/>
      <c r="J13" s="227"/>
      <c r="K13" s="63"/>
      <c r="L13" s="64"/>
      <c r="M13" s="38"/>
      <c r="N13" s="65"/>
    </row>
    <row r="14" spans="1:14" ht="16.5" x14ac:dyDescent="0.3">
      <c r="A14" s="61" t="s">
        <v>27</v>
      </c>
      <c r="B14" s="72"/>
      <c r="C14" s="61" t="s">
        <v>143</v>
      </c>
      <c r="D14" s="61" t="s">
        <v>28</v>
      </c>
      <c r="E14" s="61" t="s">
        <v>91</v>
      </c>
      <c r="F14" s="62">
        <v>37.950000000000003</v>
      </c>
      <c r="G14" s="68">
        <v>0</v>
      </c>
      <c r="H14" s="147">
        <v>0</v>
      </c>
      <c r="I14" s="159"/>
      <c r="J14" s="227"/>
      <c r="K14" s="160"/>
      <c r="L14" s="64"/>
      <c r="M14" s="38"/>
      <c r="N14" s="71"/>
    </row>
    <row r="15" spans="1:14" ht="25.9" customHeight="1" x14ac:dyDescent="0.3">
      <c r="A15" s="61" t="s">
        <v>94</v>
      </c>
      <c r="B15" s="72"/>
      <c r="C15" s="61" t="s">
        <v>95</v>
      </c>
      <c r="D15" s="61" t="s">
        <v>147</v>
      </c>
      <c r="E15" s="61" t="s">
        <v>29</v>
      </c>
      <c r="F15" s="62">
        <v>3</v>
      </c>
      <c r="G15" s="68" t="s">
        <v>43</v>
      </c>
      <c r="H15" s="147">
        <v>12</v>
      </c>
      <c r="I15" s="148">
        <f>F15*H15</f>
        <v>36</v>
      </c>
      <c r="J15" s="272"/>
      <c r="K15" s="63" t="e">
        <f>ROUND(SUM(I15/ROUND(J15,0)),2)</f>
        <v>#DIV/0!</v>
      </c>
      <c r="L15" s="64" t="e">
        <f>ROUND(SUM(K15/12),2)</f>
        <v>#DIV/0!</v>
      </c>
      <c r="M15" s="38"/>
      <c r="N15" s="65"/>
    </row>
    <row r="16" spans="1:14" ht="30.75" customHeight="1" x14ac:dyDescent="0.3">
      <c r="A16" s="61" t="s">
        <v>37</v>
      </c>
      <c r="B16" s="72"/>
      <c r="C16" s="61" t="s">
        <v>148</v>
      </c>
      <c r="D16" s="74" t="s">
        <v>32</v>
      </c>
      <c r="E16" s="61" t="s">
        <v>149</v>
      </c>
      <c r="F16" s="62">
        <v>10.41</v>
      </c>
      <c r="G16" s="61">
        <v>5</v>
      </c>
      <c r="H16" s="147">
        <f>G16*$L$4/5</f>
        <v>226</v>
      </c>
      <c r="I16" s="148">
        <f t="shared" ref="I16:I58" si="0">F16*H16</f>
        <v>2352.66</v>
      </c>
      <c r="J16" s="247"/>
      <c r="K16" s="63" t="e">
        <f t="shared" ref="K16:K58" si="1">ROUND(SUM(I16/ROUND(J16,0)),2)</f>
        <v>#DIV/0!</v>
      </c>
      <c r="L16" s="64" t="e">
        <f t="shared" ref="L16:L58" si="2">ROUND(SUM(K16/12),2)</f>
        <v>#DIV/0!</v>
      </c>
      <c r="M16" s="38"/>
      <c r="N16" s="65"/>
    </row>
    <row r="17" spans="1:14" ht="25.15" customHeight="1" x14ac:dyDescent="0.3">
      <c r="A17" s="61" t="s">
        <v>37</v>
      </c>
      <c r="B17" s="72"/>
      <c r="C17" s="61" t="s">
        <v>142</v>
      </c>
      <c r="D17" s="74" t="s">
        <v>32</v>
      </c>
      <c r="E17" s="61" t="s">
        <v>149</v>
      </c>
      <c r="F17" s="62">
        <v>2.86</v>
      </c>
      <c r="G17" s="61">
        <v>5</v>
      </c>
      <c r="H17" s="147">
        <f t="shared" ref="H17:H59" si="3">G17*$L$4/5</f>
        <v>226</v>
      </c>
      <c r="I17" s="148">
        <f t="shared" si="0"/>
        <v>646.36</v>
      </c>
      <c r="J17" s="247"/>
      <c r="K17" s="63" t="e">
        <f t="shared" si="1"/>
        <v>#DIV/0!</v>
      </c>
      <c r="L17" s="64" t="e">
        <f t="shared" si="2"/>
        <v>#DIV/0!</v>
      </c>
      <c r="M17" s="38"/>
      <c r="N17" s="65"/>
    </row>
    <row r="18" spans="1:14" ht="28.5" customHeight="1" x14ac:dyDescent="0.3">
      <c r="A18" s="61" t="s">
        <v>37</v>
      </c>
      <c r="B18" s="72"/>
      <c r="C18" s="60" t="s">
        <v>150</v>
      </c>
      <c r="D18" s="74" t="s">
        <v>88</v>
      </c>
      <c r="E18" s="61" t="s">
        <v>35</v>
      </c>
      <c r="F18" s="62">
        <v>3.34</v>
      </c>
      <c r="G18" s="61">
        <v>5</v>
      </c>
      <c r="H18" s="147">
        <f t="shared" si="3"/>
        <v>226</v>
      </c>
      <c r="I18" s="148">
        <f t="shared" si="0"/>
        <v>754.83999999999992</v>
      </c>
      <c r="J18" s="247"/>
      <c r="K18" s="63" t="e">
        <f t="shared" si="1"/>
        <v>#DIV/0!</v>
      </c>
      <c r="L18" s="64" t="e">
        <f t="shared" si="2"/>
        <v>#DIV/0!</v>
      </c>
      <c r="M18" s="38"/>
      <c r="N18" s="65"/>
    </row>
    <row r="19" spans="1:14" ht="25.15" customHeight="1" x14ac:dyDescent="0.3">
      <c r="A19" s="61" t="s">
        <v>37</v>
      </c>
      <c r="B19" s="72" t="s">
        <v>151</v>
      </c>
      <c r="C19" s="61" t="s">
        <v>152</v>
      </c>
      <c r="D19" s="74" t="s">
        <v>32</v>
      </c>
      <c r="E19" s="61" t="s">
        <v>30</v>
      </c>
      <c r="F19" s="62">
        <v>11.05</v>
      </c>
      <c r="G19" s="61">
        <v>5</v>
      </c>
      <c r="H19" s="147">
        <f t="shared" si="3"/>
        <v>226</v>
      </c>
      <c r="I19" s="148">
        <f t="shared" si="0"/>
        <v>2497.3000000000002</v>
      </c>
      <c r="J19" s="247"/>
      <c r="K19" s="63" t="e">
        <f t="shared" si="1"/>
        <v>#DIV/0!</v>
      </c>
      <c r="L19" s="64" t="e">
        <f t="shared" si="2"/>
        <v>#DIV/0!</v>
      </c>
      <c r="M19" s="38"/>
      <c r="N19" s="65"/>
    </row>
    <row r="20" spans="1:14" ht="32.25" customHeight="1" x14ac:dyDescent="0.3">
      <c r="A20" s="61" t="s">
        <v>37</v>
      </c>
      <c r="B20" s="72" t="s">
        <v>151</v>
      </c>
      <c r="C20" s="61" t="s">
        <v>153</v>
      </c>
      <c r="D20" s="74" t="s">
        <v>88</v>
      </c>
      <c r="E20" s="61" t="s">
        <v>35</v>
      </c>
      <c r="F20" s="62">
        <v>4.05</v>
      </c>
      <c r="G20" s="61">
        <v>5</v>
      </c>
      <c r="H20" s="147">
        <f t="shared" si="3"/>
        <v>226</v>
      </c>
      <c r="I20" s="148">
        <f t="shared" si="0"/>
        <v>915.3</v>
      </c>
      <c r="J20" s="247"/>
      <c r="K20" s="63" t="e">
        <f t="shared" si="1"/>
        <v>#DIV/0!</v>
      </c>
      <c r="L20" s="64" t="e">
        <f t="shared" si="2"/>
        <v>#DIV/0!</v>
      </c>
      <c r="M20" s="38"/>
      <c r="N20" s="65"/>
    </row>
    <row r="21" spans="1:14" ht="34.9" customHeight="1" x14ac:dyDescent="0.3">
      <c r="A21" s="61" t="s">
        <v>37</v>
      </c>
      <c r="B21" s="72" t="s">
        <v>151</v>
      </c>
      <c r="C21" s="60" t="s">
        <v>154</v>
      </c>
      <c r="D21" s="74" t="s">
        <v>92</v>
      </c>
      <c r="E21" s="61" t="s">
        <v>155</v>
      </c>
      <c r="F21" s="62">
        <v>33.93</v>
      </c>
      <c r="G21" s="61">
        <v>5</v>
      </c>
      <c r="H21" s="147">
        <f t="shared" si="3"/>
        <v>226</v>
      </c>
      <c r="I21" s="148">
        <f t="shared" si="0"/>
        <v>7668.18</v>
      </c>
      <c r="J21" s="247"/>
      <c r="K21" s="63" t="e">
        <f t="shared" si="1"/>
        <v>#DIV/0!</v>
      </c>
      <c r="L21" s="64" t="e">
        <f t="shared" si="2"/>
        <v>#DIV/0!</v>
      </c>
      <c r="M21" s="38"/>
      <c r="N21" s="65"/>
    </row>
    <row r="22" spans="1:14" ht="16.5" x14ac:dyDescent="0.3">
      <c r="A22" s="61" t="s">
        <v>156</v>
      </c>
      <c r="B22" s="72"/>
      <c r="C22" s="60" t="s">
        <v>157</v>
      </c>
      <c r="D22" s="74" t="s">
        <v>92</v>
      </c>
      <c r="E22" s="61" t="s">
        <v>155</v>
      </c>
      <c r="F22" s="62">
        <v>39.32</v>
      </c>
      <c r="G22" s="61">
        <v>5</v>
      </c>
      <c r="H22" s="147">
        <f t="shared" si="3"/>
        <v>226</v>
      </c>
      <c r="I22" s="148">
        <f t="shared" si="0"/>
        <v>8886.32</v>
      </c>
      <c r="J22" s="247"/>
      <c r="K22" s="63" t="e">
        <f t="shared" si="1"/>
        <v>#DIV/0!</v>
      </c>
      <c r="L22" s="64" t="e">
        <f t="shared" si="2"/>
        <v>#DIV/0!</v>
      </c>
      <c r="M22" s="38"/>
      <c r="N22" s="65"/>
    </row>
    <row r="23" spans="1:14" ht="25.15" customHeight="1" x14ac:dyDescent="0.3">
      <c r="A23" s="61" t="s">
        <v>37</v>
      </c>
      <c r="B23" s="72"/>
      <c r="C23" s="61" t="s">
        <v>158</v>
      </c>
      <c r="D23" s="74" t="s">
        <v>28</v>
      </c>
      <c r="E23" s="61" t="s">
        <v>35</v>
      </c>
      <c r="F23" s="62">
        <v>3.24</v>
      </c>
      <c r="G23" s="61">
        <v>0</v>
      </c>
      <c r="H23" s="147">
        <f t="shared" si="3"/>
        <v>0</v>
      </c>
      <c r="I23" s="148"/>
      <c r="J23" s="70"/>
      <c r="K23" s="63"/>
      <c r="L23" s="64"/>
      <c r="M23" s="38"/>
      <c r="N23" s="65"/>
    </row>
    <row r="24" spans="1:14" ht="25.15" customHeight="1" x14ac:dyDescent="0.3">
      <c r="A24" s="61" t="s">
        <v>37</v>
      </c>
      <c r="B24" s="72"/>
      <c r="C24" s="61" t="s">
        <v>57</v>
      </c>
      <c r="D24" s="74" t="s">
        <v>28</v>
      </c>
      <c r="E24" s="61" t="s">
        <v>35</v>
      </c>
      <c r="F24" s="62">
        <v>12.4</v>
      </c>
      <c r="G24" s="61">
        <v>0</v>
      </c>
      <c r="H24" s="147">
        <f t="shared" si="3"/>
        <v>0</v>
      </c>
      <c r="I24" s="148"/>
      <c r="J24" s="70"/>
      <c r="K24" s="63"/>
      <c r="L24" s="64"/>
      <c r="M24" s="38"/>
      <c r="N24" s="65"/>
    </row>
    <row r="25" spans="1:14" ht="30" customHeight="1" x14ac:dyDescent="0.3">
      <c r="A25" s="61" t="s">
        <v>159</v>
      </c>
      <c r="B25" s="72"/>
      <c r="C25" s="61" t="s">
        <v>85</v>
      </c>
      <c r="D25" s="74" t="s">
        <v>28</v>
      </c>
      <c r="E25" s="61" t="s">
        <v>30</v>
      </c>
      <c r="F25" s="62">
        <v>1.28</v>
      </c>
      <c r="G25" s="61">
        <v>0</v>
      </c>
      <c r="H25" s="147">
        <f t="shared" si="3"/>
        <v>0</v>
      </c>
      <c r="I25" s="148"/>
      <c r="J25" s="70"/>
      <c r="K25" s="63"/>
      <c r="L25" s="64"/>
      <c r="M25" s="38"/>
      <c r="N25" s="65"/>
    </row>
    <row r="26" spans="1:14" ht="16.5" x14ac:dyDescent="0.3">
      <c r="A26" s="61" t="s">
        <v>97</v>
      </c>
      <c r="B26" s="72"/>
      <c r="C26" s="61" t="s">
        <v>95</v>
      </c>
      <c r="D26" s="74" t="s">
        <v>32</v>
      </c>
      <c r="E26" s="61" t="s">
        <v>160</v>
      </c>
      <c r="F26" s="62">
        <v>14.42</v>
      </c>
      <c r="G26" s="61">
        <v>5</v>
      </c>
      <c r="H26" s="147">
        <f t="shared" si="3"/>
        <v>226</v>
      </c>
      <c r="I26" s="148">
        <f>F26*H26</f>
        <v>3258.92</v>
      </c>
      <c r="J26" s="247"/>
      <c r="K26" s="63" t="e">
        <f>ROUND(SUM(I26/ROUND(J26,0)),2)</f>
        <v>#DIV/0!</v>
      </c>
      <c r="L26" s="64" t="e">
        <f>ROUND(SUM(K26/12),2)</f>
        <v>#DIV/0!</v>
      </c>
      <c r="M26" s="38"/>
      <c r="N26" s="65"/>
    </row>
    <row r="27" spans="1:14" ht="16.5" x14ac:dyDescent="0.3">
      <c r="A27" s="61" t="s">
        <v>37</v>
      </c>
      <c r="B27" s="72"/>
      <c r="C27" s="149" t="s">
        <v>161</v>
      </c>
      <c r="D27" s="74" t="s">
        <v>147</v>
      </c>
      <c r="E27" s="61" t="s">
        <v>91</v>
      </c>
      <c r="F27" s="62">
        <v>84</v>
      </c>
      <c r="G27" s="68" t="s">
        <v>43</v>
      </c>
      <c r="H27" s="147">
        <v>12</v>
      </c>
      <c r="I27" s="148">
        <f t="shared" si="0"/>
        <v>1008</v>
      </c>
      <c r="J27" s="247"/>
      <c r="K27" s="63" t="e">
        <f t="shared" si="1"/>
        <v>#DIV/0!</v>
      </c>
      <c r="L27" s="64" t="e">
        <f t="shared" si="2"/>
        <v>#DIV/0!</v>
      </c>
      <c r="M27" s="38"/>
      <c r="N27" s="65"/>
    </row>
    <row r="28" spans="1:14" ht="16.5" x14ac:dyDescent="0.3">
      <c r="A28" s="60" t="s">
        <v>162</v>
      </c>
      <c r="B28" s="72" t="s">
        <v>163</v>
      </c>
      <c r="C28" s="61" t="s">
        <v>164</v>
      </c>
      <c r="D28" s="74" t="s">
        <v>88</v>
      </c>
      <c r="E28" s="61" t="s">
        <v>35</v>
      </c>
      <c r="F28" s="62">
        <v>2.1</v>
      </c>
      <c r="G28" s="61">
        <v>5</v>
      </c>
      <c r="H28" s="147">
        <f t="shared" si="3"/>
        <v>226</v>
      </c>
      <c r="I28" s="148">
        <f t="shared" si="0"/>
        <v>474.6</v>
      </c>
      <c r="J28" s="247"/>
      <c r="K28" s="63" t="e">
        <f t="shared" si="1"/>
        <v>#DIV/0!</v>
      </c>
      <c r="L28" s="64" t="e">
        <f t="shared" si="2"/>
        <v>#DIV/0!</v>
      </c>
      <c r="M28" s="38"/>
      <c r="N28" s="65"/>
    </row>
    <row r="29" spans="1:14" ht="25.9" customHeight="1" x14ac:dyDescent="0.3">
      <c r="A29" s="60" t="s">
        <v>39</v>
      </c>
      <c r="B29" s="72" t="s">
        <v>163</v>
      </c>
      <c r="C29" s="61" t="s">
        <v>152</v>
      </c>
      <c r="D29" s="74" t="s">
        <v>32</v>
      </c>
      <c r="E29" s="61" t="s">
        <v>30</v>
      </c>
      <c r="F29" s="62">
        <v>14.73</v>
      </c>
      <c r="G29" s="61">
        <v>5</v>
      </c>
      <c r="H29" s="147">
        <f t="shared" si="3"/>
        <v>226</v>
      </c>
      <c r="I29" s="148">
        <f t="shared" si="0"/>
        <v>3328.98</v>
      </c>
      <c r="J29" s="247"/>
      <c r="K29" s="63" t="e">
        <f t="shared" si="1"/>
        <v>#DIV/0!</v>
      </c>
      <c r="L29" s="64" t="e">
        <f t="shared" si="2"/>
        <v>#DIV/0!</v>
      </c>
      <c r="M29" s="38"/>
      <c r="N29" s="65"/>
    </row>
    <row r="30" spans="1:14" ht="23.45" customHeight="1" x14ac:dyDescent="0.3">
      <c r="A30" s="60" t="s">
        <v>39</v>
      </c>
      <c r="B30" s="72" t="s">
        <v>163</v>
      </c>
      <c r="C30" s="61" t="s">
        <v>142</v>
      </c>
      <c r="D30" s="74" t="s">
        <v>32</v>
      </c>
      <c r="E30" s="60" t="s">
        <v>30</v>
      </c>
      <c r="F30" s="62">
        <v>4.0999999999999996</v>
      </c>
      <c r="G30" s="61">
        <v>5</v>
      </c>
      <c r="H30" s="147">
        <f t="shared" si="3"/>
        <v>226</v>
      </c>
      <c r="I30" s="148">
        <f t="shared" si="0"/>
        <v>926.59999999999991</v>
      </c>
      <c r="J30" s="247"/>
      <c r="K30" s="63" t="e">
        <f t="shared" si="1"/>
        <v>#DIV/0!</v>
      </c>
      <c r="L30" s="64" t="e">
        <f t="shared" si="2"/>
        <v>#DIV/0!</v>
      </c>
      <c r="M30" s="38"/>
      <c r="N30" s="65"/>
    </row>
    <row r="31" spans="1:14" ht="34.5" customHeight="1" x14ac:dyDescent="0.3">
      <c r="A31" s="60" t="s">
        <v>60</v>
      </c>
      <c r="B31" s="72" t="s">
        <v>163</v>
      </c>
      <c r="C31" s="61" t="s">
        <v>153</v>
      </c>
      <c r="D31" s="74" t="s">
        <v>88</v>
      </c>
      <c r="E31" s="61" t="s">
        <v>35</v>
      </c>
      <c r="F31" s="62">
        <v>5.68</v>
      </c>
      <c r="G31" s="61">
        <v>5</v>
      </c>
      <c r="H31" s="147">
        <f t="shared" si="3"/>
        <v>226</v>
      </c>
      <c r="I31" s="148">
        <f t="shared" si="0"/>
        <v>1283.6799999999998</v>
      </c>
      <c r="J31" s="247"/>
      <c r="K31" s="63" t="e">
        <f t="shared" si="1"/>
        <v>#DIV/0!</v>
      </c>
      <c r="L31" s="64" t="e">
        <f t="shared" si="2"/>
        <v>#DIV/0!</v>
      </c>
      <c r="M31" s="38"/>
      <c r="N31" s="65"/>
    </row>
    <row r="32" spans="1:14" ht="27.75" customHeight="1" x14ac:dyDescent="0.3">
      <c r="A32" s="60" t="s">
        <v>60</v>
      </c>
      <c r="B32" s="72" t="s">
        <v>163</v>
      </c>
      <c r="C32" s="61" t="s">
        <v>165</v>
      </c>
      <c r="D32" s="74" t="s">
        <v>92</v>
      </c>
      <c r="E32" s="61" t="s">
        <v>155</v>
      </c>
      <c r="F32" s="62">
        <v>7.09</v>
      </c>
      <c r="G32" s="61">
        <v>5</v>
      </c>
      <c r="H32" s="147">
        <f t="shared" si="3"/>
        <v>226</v>
      </c>
      <c r="I32" s="148">
        <f t="shared" si="0"/>
        <v>1602.34</v>
      </c>
      <c r="J32" s="247"/>
      <c r="K32" s="63" t="e">
        <f t="shared" si="1"/>
        <v>#DIV/0!</v>
      </c>
      <c r="L32" s="64" t="e">
        <f t="shared" si="2"/>
        <v>#DIV/0!</v>
      </c>
      <c r="M32" s="38"/>
      <c r="N32" s="65"/>
    </row>
    <row r="33" spans="1:14" ht="27" customHeight="1" x14ac:dyDescent="0.3">
      <c r="A33" s="60" t="s">
        <v>60</v>
      </c>
      <c r="B33" s="72" t="s">
        <v>163</v>
      </c>
      <c r="C33" s="60" t="s">
        <v>166</v>
      </c>
      <c r="D33" s="74" t="s">
        <v>92</v>
      </c>
      <c r="E33" s="61" t="s">
        <v>155</v>
      </c>
      <c r="F33" s="62">
        <v>24.91</v>
      </c>
      <c r="G33" s="61">
        <v>5</v>
      </c>
      <c r="H33" s="147">
        <f t="shared" si="3"/>
        <v>226</v>
      </c>
      <c r="I33" s="148">
        <f t="shared" si="0"/>
        <v>5629.66</v>
      </c>
      <c r="J33" s="247"/>
      <c r="K33" s="63" t="e">
        <f t="shared" si="1"/>
        <v>#DIV/0!</v>
      </c>
      <c r="L33" s="64" t="e">
        <f t="shared" si="2"/>
        <v>#DIV/0!</v>
      </c>
      <c r="M33" s="38"/>
      <c r="N33" s="65"/>
    </row>
    <row r="34" spans="1:14" ht="27.75" customHeight="1" x14ac:dyDescent="0.3">
      <c r="A34" s="60" t="s">
        <v>60</v>
      </c>
      <c r="B34" s="72" t="s">
        <v>163</v>
      </c>
      <c r="C34" s="61" t="s">
        <v>167</v>
      </c>
      <c r="D34" s="74" t="s">
        <v>92</v>
      </c>
      <c r="E34" s="61" t="s">
        <v>155</v>
      </c>
      <c r="F34" s="62">
        <v>52.39</v>
      </c>
      <c r="G34" s="61">
        <v>5</v>
      </c>
      <c r="H34" s="147">
        <f t="shared" si="3"/>
        <v>226</v>
      </c>
      <c r="I34" s="148">
        <f t="shared" si="0"/>
        <v>11840.14</v>
      </c>
      <c r="J34" s="247"/>
      <c r="K34" s="63" t="e">
        <f t="shared" si="1"/>
        <v>#DIV/0!</v>
      </c>
      <c r="L34" s="64" t="e">
        <f t="shared" si="2"/>
        <v>#DIV/0!</v>
      </c>
      <c r="M34" s="38"/>
      <c r="N34" s="65"/>
    </row>
    <row r="35" spans="1:14" ht="22.9" customHeight="1" x14ac:dyDescent="0.3">
      <c r="A35" s="61" t="s">
        <v>60</v>
      </c>
      <c r="B35" s="72" t="s">
        <v>163</v>
      </c>
      <c r="C35" s="61" t="s">
        <v>168</v>
      </c>
      <c r="D35" s="74" t="s">
        <v>147</v>
      </c>
      <c r="E35" s="61" t="s">
        <v>29</v>
      </c>
      <c r="F35" s="62">
        <v>2.13</v>
      </c>
      <c r="G35" s="150" t="s">
        <v>43</v>
      </c>
      <c r="H35" s="147">
        <v>12</v>
      </c>
      <c r="I35" s="148">
        <f t="shared" si="0"/>
        <v>25.56</v>
      </c>
      <c r="J35" s="247"/>
      <c r="K35" s="63" t="e">
        <f t="shared" si="1"/>
        <v>#DIV/0!</v>
      </c>
      <c r="L35" s="64" t="e">
        <f t="shared" si="2"/>
        <v>#DIV/0!</v>
      </c>
      <c r="M35" s="38"/>
      <c r="N35" s="65"/>
    </row>
    <row r="36" spans="1:14" ht="22.9" customHeight="1" x14ac:dyDescent="0.3">
      <c r="A36" s="60" t="s">
        <v>60</v>
      </c>
      <c r="B36" s="72" t="s">
        <v>163</v>
      </c>
      <c r="C36" s="61" t="s">
        <v>169</v>
      </c>
      <c r="D36" s="74" t="s">
        <v>28</v>
      </c>
      <c r="E36" s="61" t="s">
        <v>30</v>
      </c>
      <c r="F36" s="62">
        <v>2.31</v>
      </c>
      <c r="G36" s="61">
        <v>0</v>
      </c>
      <c r="H36" s="147">
        <f t="shared" si="3"/>
        <v>0</v>
      </c>
      <c r="I36" s="148"/>
      <c r="J36" s="70"/>
      <c r="K36" s="63"/>
      <c r="L36" s="64"/>
      <c r="M36" s="38"/>
      <c r="N36" s="65"/>
    </row>
    <row r="37" spans="1:14" ht="20.45" customHeight="1" x14ac:dyDescent="0.3">
      <c r="A37" s="61" t="s">
        <v>60</v>
      </c>
      <c r="B37" s="72"/>
      <c r="C37" s="61" t="s">
        <v>77</v>
      </c>
      <c r="D37" s="74" t="s">
        <v>98</v>
      </c>
      <c r="E37" s="61" t="s">
        <v>30</v>
      </c>
      <c r="F37" s="62">
        <v>10.59</v>
      </c>
      <c r="G37" s="61">
        <v>2</v>
      </c>
      <c r="H37" s="147">
        <f t="shared" si="3"/>
        <v>90.4</v>
      </c>
      <c r="I37" s="148">
        <f t="shared" si="0"/>
        <v>957.33600000000001</v>
      </c>
      <c r="J37" s="247"/>
      <c r="K37" s="63" t="e">
        <f t="shared" si="1"/>
        <v>#DIV/0!</v>
      </c>
      <c r="L37" s="64" t="e">
        <f t="shared" si="2"/>
        <v>#DIV/0!</v>
      </c>
      <c r="M37" s="38"/>
      <c r="N37" s="65"/>
    </row>
    <row r="38" spans="1:14" ht="16.5" x14ac:dyDescent="0.3">
      <c r="A38" s="61" t="s">
        <v>99</v>
      </c>
      <c r="B38" s="72"/>
      <c r="C38" s="61" t="s">
        <v>95</v>
      </c>
      <c r="D38" s="74" t="s">
        <v>32</v>
      </c>
      <c r="E38" s="60" t="s">
        <v>170</v>
      </c>
      <c r="F38" s="62">
        <v>15.41</v>
      </c>
      <c r="G38" s="61">
        <v>5</v>
      </c>
      <c r="H38" s="147">
        <f t="shared" si="3"/>
        <v>226</v>
      </c>
      <c r="I38" s="148">
        <f>F38*H38</f>
        <v>3482.66</v>
      </c>
      <c r="J38" s="247"/>
      <c r="K38" s="63" t="e">
        <f>ROUND(SUM(I38/ROUND(J38,0)),2)</f>
        <v>#DIV/0!</v>
      </c>
      <c r="L38" s="64" t="e">
        <f>ROUND(SUM(K38/12),2)</f>
        <v>#DIV/0!</v>
      </c>
      <c r="M38" s="38"/>
      <c r="N38" s="65"/>
    </row>
    <row r="39" spans="1:14" ht="16.5" x14ac:dyDescent="0.3">
      <c r="A39" s="75" t="s">
        <v>61</v>
      </c>
      <c r="B39" s="73" t="s">
        <v>171</v>
      </c>
      <c r="C39" s="74" t="s">
        <v>164</v>
      </c>
      <c r="D39" s="74" t="s">
        <v>88</v>
      </c>
      <c r="E39" s="74" t="s">
        <v>35</v>
      </c>
      <c r="F39" s="76">
        <v>1.95</v>
      </c>
      <c r="G39" s="74">
        <v>5</v>
      </c>
      <c r="H39" s="147">
        <f t="shared" si="3"/>
        <v>226</v>
      </c>
      <c r="I39" s="148">
        <f t="shared" si="0"/>
        <v>440.7</v>
      </c>
      <c r="J39" s="247"/>
      <c r="K39" s="63" t="e">
        <f t="shared" si="1"/>
        <v>#DIV/0!</v>
      </c>
      <c r="L39" s="64" t="e">
        <f t="shared" si="2"/>
        <v>#DIV/0!</v>
      </c>
      <c r="M39" s="38"/>
      <c r="N39" s="65"/>
    </row>
    <row r="40" spans="1:14" ht="33.6" customHeight="1" x14ac:dyDescent="0.3">
      <c r="A40" s="75" t="s">
        <v>44</v>
      </c>
      <c r="B40" s="73" t="s">
        <v>171</v>
      </c>
      <c r="C40" s="74" t="s">
        <v>152</v>
      </c>
      <c r="D40" s="74" t="s">
        <v>32</v>
      </c>
      <c r="E40" s="74" t="s">
        <v>30</v>
      </c>
      <c r="F40" s="76">
        <v>16.72</v>
      </c>
      <c r="G40" s="74">
        <v>5</v>
      </c>
      <c r="H40" s="147">
        <f t="shared" si="3"/>
        <v>226</v>
      </c>
      <c r="I40" s="148">
        <f t="shared" si="0"/>
        <v>3778.72</v>
      </c>
      <c r="J40" s="247"/>
      <c r="K40" s="63" t="e">
        <f t="shared" si="1"/>
        <v>#DIV/0!</v>
      </c>
      <c r="L40" s="64" t="e">
        <f t="shared" si="2"/>
        <v>#DIV/0!</v>
      </c>
      <c r="M40" s="38"/>
      <c r="N40" s="65"/>
    </row>
    <row r="41" spans="1:14" ht="16.5" x14ac:dyDescent="0.3">
      <c r="A41" s="75" t="s">
        <v>61</v>
      </c>
      <c r="B41" s="73" t="s">
        <v>171</v>
      </c>
      <c r="C41" s="74" t="s">
        <v>142</v>
      </c>
      <c r="D41" s="74" t="s">
        <v>32</v>
      </c>
      <c r="E41" s="74" t="s">
        <v>30</v>
      </c>
      <c r="F41" s="76">
        <v>4.58</v>
      </c>
      <c r="G41" s="74">
        <v>5</v>
      </c>
      <c r="H41" s="147">
        <f t="shared" si="3"/>
        <v>226</v>
      </c>
      <c r="I41" s="148">
        <f t="shared" si="0"/>
        <v>1035.08</v>
      </c>
      <c r="J41" s="247"/>
      <c r="K41" s="63" t="e">
        <f t="shared" si="1"/>
        <v>#DIV/0!</v>
      </c>
      <c r="L41" s="64" t="e">
        <f t="shared" si="2"/>
        <v>#DIV/0!</v>
      </c>
      <c r="M41" s="38"/>
      <c r="N41" s="65"/>
    </row>
    <row r="42" spans="1:14" ht="16.5" x14ac:dyDescent="0.3">
      <c r="A42" s="75" t="s">
        <v>44</v>
      </c>
      <c r="B42" s="73" t="s">
        <v>171</v>
      </c>
      <c r="C42" s="74" t="s">
        <v>153</v>
      </c>
      <c r="D42" s="74" t="s">
        <v>88</v>
      </c>
      <c r="E42" s="74" t="s">
        <v>35</v>
      </c>
      <c r="F42" s="76">
        <v>5.69</v>
      </c>
      <c r="G42" s="74">
        <v>5</v>
      </c>
      <c r="H42" s="147">
        <f t="shared" si="3"/>
        <v>226</v>
      </c>
      <c r="I42" s="148">
        <f t="shared" si="0"/>
        <v>1285.94</v>
      </c>
      <c r="J42" s="247"/>
      <c r="K42" s="63" t="e">
        <f t="shared" si="1"/>
        <v>#DIV/0!</v>
      </c>
      <c r="L42" s="64" t="e">
        <f t="shared" si="2"/>
        <v>#DIV/0!</v>
      </c>
      <c r="M42" s="38"/>
      <c r="N42" s="65"/>
    </row>
    <row r="43" spans="1:14" ht="21.6" customHeight="1" x14ac:dyDescent="0.3">
      <c r="A43" s="75" t="s">
        <v>61</v>
      </c>
      <c r="B43" s="73" t="s">
        <v>171</v>
      </c>
      <c r="C43" s="74" t="s">
        <v>165</v>
      </c>
      <c r="D43" s="74" t="s">
        <v>92</v>
      </c>
      <c r="E43" s="74" t="s">
        <v>155</v>
      </c>
      <c r="F43" s="76">
        <v>11.45</v>
      </c>
      <c r="G43" s="74">
        <v>5</v>
      </c>
      <c r="H43" s="147">
        <f t="shared" si="3"/>
        <v>226</v>
      </c>
      <c r="I43" s="148">
        <f t="shared" si="0"/>
        <v>2587.6999999999998</v>
      </c>
      <c r="J43" s="247"/>
      <c r="K43" s="63" t="e">
        <f t="shared" si="1"/>
        <v>#DIV/0!</v>
      </c>
      <c r="L43" s="64" t="e">
        <f t="shared" si="2"/>
        <v>#DIV/0!</v>
      </c>
      <c r="M43" s="38"/>
      <c r="N43" s="65"/>
    </row>
    <row r="44" spans="1:14" ht="23.45" customHeight="1" x14ac:dyDescent="0.3">
      <c r="A44" s="75" t="s">
        <v>61</v>
      </c>
      <c r="B44" s="73" t="s">
        <v>171</v>
      </c>
      <c r="C44" s="60" t="s">
        <v>166</v>
      </c>
      <c r="D44" s="74" t="s">
        <v>92</v>
      </c>
      <c r="E44" s="74" t="s">
        <v>155</v>
      </c>
      <c r="F44" s="76">
        <v>17.670000000000002</v>
      </c>
      <c r="G44" s="74">
        <v>5</v>
      </c>
      <c r="H44" s="147">
        <f t="shared" si="3"/>
        <v>226</v>
      </c>
      <c r="I44" s="148">
        <f t="shared" si="0"/>
        <v>3993.4200000000005</v>
      </c>
      <c r="J44" s="247"/>
      <c r="K44" s="63" t="e">
        <f t="shared" si="1"/>
        <v>#DIV/0!</v>
      </c>
      <c r="L44" s="64" t="e">
        <f t="shared" si="2"/>
        <v>#DIV/0!</v>
      </c>
      <c r="M44" s="38"/>
      <c r="N44" s="65"/>
    </row>
    <row r="45" spans="1:14" ht="16.5" x14ac:dyDescent="0.3">
      <c r="A45" s="75" t="s">
        <v>61</v>
      </c>
      <c r="B45" s="73" t="s">
        <v>171</v>
      </c>
      <c r="C45" s="74" t="s">
        <v>167</v>
      </c>
      <c r="D45" s="74" t="s">
        <v>92</v>
      </c>
      <c r="E45" s="75" t="s">
        <v>155</v>
      </c>
      <c r="F45" s="76">
        <v>52.84</v>
      </c>
      <c r="G45" s="74">
        <v>5</v>
      </c>
      <c r="H45" s="147">
        <f t="shared" si="3"/>
        <v>226</v>
      </c>
      <c r="I45" s="148">
        <f t="shared" si="0"/>
        <v>11941.84</v>
      </c>
      <c r="J45" s="247"/>
      <c r="K45" s="63" t="e">
        <f t="shared" si="1"/>
        <v>#DIV/0!</v>
      </c>
      <c r="L45" s="64" t="e">
        <f t="shared" si="2"/>
        <v>#DIV/0!</v>
      </c>
      <c r="M45" s="38"/>
      <c r="N45" s="65"/>
    </row>
    <row r="46" spans="1:14" s="270" customFormat="1" ht="16.5" x14ac:dyDescent="0.3">
      <c r="A46" s="74" t="s">
        <v>61</v>
      </c>
      <c r="B46" s="73"/>
      <c r="C46" s="75" t="s">
        <v>172</v>
      </c>
      <c r="D46" s="74" t="s">
        <v>92</v>
      </c>
      <c r="E46" s="74" t="s">
        <v>30</v>
      </c>
      <c r="F46" s="76">
        <v>18.14</v>
      </c>
      <c r="G46" s="74">
        <v>5</v>
      </c>
      <c r="H46" s="147">
        <f t="shared" si="3"/>
        <v>226</v>
      </c>
      <c r="I46" s="148">
        <f t="shared" si="0"/>
        <v>4099.6400000000003</v>
      </c>
      <c r="J46" s="247"/>
      <c r="K46" s="63" t="e">
        <f t="shared" si="1"/>
        <v>#DIV/0!</v>
      </c>
      <c r="L46" s="64" t="e">
        <f t="shared" si="2"/>
        <v>#DIV/0!</v>
      </c>
      <c r="M46" s="38"/>
      <c r="N46" s="65"/>
    </row>
    <row r="47" spans="1:14" ht="16.5" x14ac:dyDescent="0.3">
      <c r="A47" s="75" t="s">
        <v>61</v>
      </c>
      <c r="B47" s="73" t="s">
        <v>171</v>
      </c>
      <c r="C47" s="74" t="s">
        <v>169</v>
      </c>
      <c r="D47" s="74" t="s">
        <v>28</v>
      </c>
      <c r="E47" s="74" t="s">
        <v>30</v>
      </c>
      <c r="F47" s="76">
        <v>2.0699999999999998</v>
      </c>
      <c r="G47" s="74">
        <v>0</v>
      </c>
      <c r="H47" s="147">
        <f t="shared" si="3"/>
        <v>0</v>
      </c>
      <c r="I47" s="148"/>
      <c r="J47" s="70"/>
      <c r="K47" s="63"/>
      <c r="L47" s="64"/>
      <c r="M47" s="38"/>
      <c r="N47" s="65"/>
    </row>
    <row r="48" spans="1:14" ht="16.5" x14ac:dyDescent="0.3">
      <c r="A48" s="74" t="s">
        <v>173</v>
      </c>
      <c r="B48" s="73"/>
      <c r="C48" s="74" t="s">
        <v>95</v>
      </c>
      <c r="D48" s="74" t="s">
        <v>32</v>
      </c>
      <c r="E48" s="74" t="s">
        <v>174</v>
      </c>
      <c r="F48" s="76">
        <v>18.059999999999999</v>
      </c>
      <c r="G48" s="74">
        <v>5</v>
      </c>
      <c r="H48" s="147">
        <f t="shared" si="3"/>
        <v>226</v>
      </c>
      <c r="I48" s="148">
        <f>F48*H48</f>
        <v>4081.5599999999995</v>
      </c>
      <c r="J48" s="247"/>
      <c r="K48" s="63" t="e">
        <f>ROUND(SUM(I48/ROUND(J48,0)),2)</f>
        <v>#DIV/0!</v>
      </c>
      <c r="L48" s="64" t="e">
        <f>ROUND(SUM(K48/12),2)</f>
        <v>#DIV/0!</v>
      </c>
      <c r="M48" s="38"/>
      <c r="N48" s="65"/>
    </row>
    <row r="49" spans="1:14" ht="16.5" x14ac:dyDescent="0.3">
      <c r="A49" s="74" t="s">
        <v>40</v>
      </c>
      <c r="B49" s="151"/>
      <c r="C49" s="151" t="s">
        <v>95</v>
      </c>
      <c r="D49" s="151" t="s">
        <v>28</v>
      </c>
      <c r="E49" s="151" t="s">
        <v>38</v>
      </c>
      <c r="F49" s="152">
        <v>2.4</v>
      </c>
      <c r="G49" s="150">
        <v>0</v>
      </c>
      <c r="H49" s="147">
        <f t="shared" si="3"/>
        <v>0</v>
      </c>
      <c r="I49" s="148"/>
      <c r="J49" s="227"/>
      <c r="K49" s="63"/>
      <c r="L49" s="64"/>
      <c r="M49" s="38"/>
      <c r="N49" s="65"/>
    </row>
    <row r="50" spans="1:14" ht="16.5" x14ac:dyDescent="0.3">
      <c r="A50" s="74" t="s">
        <v>40</v>
      </c>
      <c r="B50" s="73"/>
      <c r="C50" s="74" t="s">
        <v>164</v>
      </c>
      <c r="D50" s="74" t="s">
        <v>88</v>
      </c>
      <c r="E50" s="74" t="s">
        <v>35</v>
      </c>
      <c r="F50" s="76">
        <v>2.21</v>
      </c>
      <c r="G50" s="74">
        <v>5</v>
      </c>
      <c r="H50" s="147">
        <f t="shared" si="3"/>
        <v>226</v>
      </c>
      <c r="I50" s="148">
        <f t="shared" si="0"/>
        <v>499.46</v>
      </c>
      <c r="J50" s="247"/>
      <c r="K50" s="63" t="e">
        <f t="shared" si="1"/>
        <v>#DIV/0!</v>
      </c>
      <c r="L50" s="64" t="e">
        <f t="shared" si="2"/>
        <v>#DIV/0!</v>
      </c>
      <c r="M50" s="38"/>
      <c r="N50" s="65"/>
    </row>
    <row r="51" spans="1:14" ht="16.5" x14ac:dyDescent="0.3">
      <c r="A51" s="74" t="s">
        <v>40</v>
      </c>
      <c r="B51" s="73"/>
      <c r="C51" s="74" t="s">
        <v>175</v>
      </c>
      <c r="D51" s="74" t="s">
        <v>32</v>
      </c>
      <c r="E51" s="74" t="s">
        <v>30</v>
      </c>
      <c r="F51" s="76">
        <v>21.61</v>
      </c>
      <c r="G51" s="74">
        <v>5</v>
      </c>
      <c r="H51" s="147">
        <f t="shared" si="3"/>
        <v>226</v>
      </c>
      <c r="I51" s="148">
        <f t="shared" si="0"/>
        <v>4883.8599999999997</v>
      </c>
      <c r="J51" s="247"/>
      <c r="K51" s="63" t="e">
        <f t="shared" si="1"/>
        <v>#DIV/0!</v>
      </c>
      <c r="L51" s="64" t="e">
        <f t="shared" si="2"/>
        <v>#DIV/0!</v>
      </c>
      <c r="M51" s="38"/>
      <c r="N51" s="65"/>
    </row>
    <row r="52" spans="1:14" ht="16.5" x14ac:dyDescent="0.3">
      <c r="A52" s="74" t="s">
        <v>40</v>
      </c>
      <c r="B52" s="73"/>
      <c r="C52" s="75" t="s">
        <v>176</v>
      </c>
      <c r="D52" s="74" t="s">
        <v>88</v>
      </c>
      <c r="E52" s="74" t="s">
        <v>35</v>
      </c>
      <c r="F52" s="76">
        <v>4.34</v>
      </c>
      <c r="G52" s="150">
        <v>5</v>
      </c>
      <c r="H52" s="147">
        <f t="shared" si="3"/>
        <v>226</v>
      </c>
      <c r="I52" s="148">
        <f t="shared" si="0"/>
        <v>980.83999999999992</v>
      </c>
      <c r="J52" s="247"/>
      <c r="K52" s="63" t="e">
        <f t="shared" si="1"/>
        <v>#DIV/0!</v>
      </c>
      <c r="L52" s="64" t="e">
        <f t="shared" si="2"/>
        <v>#DIV/0!</v>
      </c>
      <c r="M52" s="38"/>
      <c r="N52" s="65"/>
    </row>
    <row r="53" spans="1:14" ht="30" x14ac:dyDescent="0.3">
      <c r="A53" s="74" t="s">
        <v>40</v>
      </c>
      <c r="B53" s="73"/>
      <c r="C53" s="75" t="s">
        <v>177</v>
      </c>
      <c r="D53" s="74" t="s">
        <v>178</v>
      </c>
      <c r="E53" s="74" t="s">
        <v>30</v>
      </c>
      <c r="F53" s="76">
        <v>8.1199999999999992</v>
      </c>
      <c r="G53" s="150">
        <v>5</v>
      </c>
      <c r="H53" s="147">
        <f t="shared" si="3"/>
        <v>226</v>
      </c>
      <c r="I53" s="148">
        <f t="shared" si="0"/>
        <v>1835.12</v>
      </c>
      <c r="J53" s="247"/>
      <c r="K53" s="63" t="e">
        <f t="shared" si="1"/>
        <v>#DIV/0!</v>
      </c>
      <c r="L53" s="64" t="e">
        <f t="shared" si="2"/>
        <v>#DIV/0!</v>
      </c>
      <c r="M53" s="38"/>
      <c r="N53" s="65"/>
    </row>
    <row r="54" spans="1:14" ht="30" x14ac:dyDescent="0.3">
      <c r="A54" s="74" t="s">
        <v>40</v>
      </c>
      <c r="B54" s="73"/>
      <c r="C54" s="75" t="s">
        <v>179</v>
      </c>
      <c r="D54" s="74" t="s">
        <v>86</v>
      </c>
      <c r="E54" s="74" t="s">
        <v>30</v>
      </c>
      <c r="F54" s="76">
        <v>11.93</v>
      </c>
      <c r="G54" s="74">
        <v>5</v>
      </c>
      <c r="H54" s="147">
        <f t="shared" si="3"/>
        <v>226</v>
      </c>
      <c r="I54" s="148">
        <f t="shared" si="0"/>
        <v>2696.18</v>
      </c>
      <c r="J54" s="247"/>
      <c r="K54" s="63" t="e">
        <f t="shared" si="1"/>
        <v>#DIV/0!</v>
      </c>
      <c r="L54" s="64" t="e">
        <f t="shared" si="2"/>
        <v>#DIV/0!</v>
      </c>
      <c r="M54" s="38"/>
      <c r="N54" s="65"/>
    </row>
    <row r="55" spans="1:14" ht="16.5" x14ac:dyDescent="0.3">
      <c r="A55" s="74" t="s">
        <v>40</v>
      </c>
      <c r="B55" s="73"/>
      <c r="C55" s="75" t="s">
        <v>180</v>
      </c>
      <c r="D55" s="74" t="s">
        <v>181</v>
      </c>
      <c r="E55" s="74" t="s">
        <v>30</v>
      </c>
      <c r="F55" s="76">
        <v>6.24</v>
      </c>
      <c r="G55" s="150" t="s">
        <v>182</v>
      </c>
      <c r="H55" s="147">
        <v>2</v>
      </c>
      <c r="I55" s="148">
        <f t="shared" si="0"/>
        <v>12.48</v>
      </c>
      <c r="J55" s="247"/>
      <c r="K55" s="63" t="e">
        <f t="shared" si="1"/>
        <v>#DIV/0!</v>
      </c>
      <c r="L55" s="64" t="e">
        <f t="shared" si="2"/>
        <v>#DIV/0!</v>
      </c>
      <c r="M55" s="38"/>
      <c r="N55" s="65"/>
    </row>
    <row r="56" spans="1:14" ht="16.5" x14ac:dyDescent="0.3">
      <c r="A56" s="74" t="s">
        <v>40</v>
      </c>
      <c r="B56" s="73"/>
      <c r="C56" s="74" t="s">
        <v>131</v>
      </c>
      <c r="D56" s="74" t="s">
        <v>98</v>
      </c>
      <c r="E56" s="74" t="s">
        <v>30</v>
      </c>
      <c r="F56" s="76">
        <v>16.21</v>
      </c>
      <c r="G56" s="74">
        <v>2</v>
      </c>
      <c r="H56" s="147">
        <f t="shared" si="3"/>
        <v>90.4</v>
      </c>
      <c r="I56" s="148">
        <f t="shared" si="0"/>
        <v>1465.3840000000002</v>
      </c>
      <c r="J56" s="247"/>
      <c r="K56" s="63" t="e">
        <f t="shared" si="1"/>
        <v>#DIV/0!</v>
      </c>
      <c r="L56" s="64" t="e">
        <f t="shared" si="2"/>
        <v>#DIV/0!</v>
      </c>
      <c r="M56" s="38"/>
      <c r="N56" s="65"/>
    </row>
    <row r="57" spans="1:14" ht="16.5" x14ac:dyDescent="0.3">
      <c r="A57" s="74" t="s">
        <v>40</v>
      </c>
      <c r="B57" s="73"/>
      <c r="C57" s="74" t="s">
        <v>183</v>
      </c>
      <c r="D57" s="74" t="s">
        <v>92</v>
      </c>
      <c r="E57" s="74" t="s">
        <v>30</v>
      </c>
      <c r="F57" s="76">
        <v>18.34</v>
      </c>
      <c r="G57" s="74">
        <v>5</v>
      </c>
      <c r="H57" s="147">
        <f t="shared" si="3"/>
        <v>226</v>
      </c>
      <c r="I57" s="148">
        <f t="shared" si="0"/>
        <v>4144.84</v>
      </c>
      <c r="J57" s="247"/>
      <c r="K57" s="63" t="e">
        <f t="shared" si="1"/>
        <v>#DIV/0!</v>
      </c>
      <c r="L57" s="64" t="e">
        <f t="shared" si="2"/>
        <v>#DIV/0!</v>
      </c>
      <c r="M57" s="38"/>
      <c r="N57" s="65"/>
    </row>
    <row r="58" spans="1:14" ht="30" x14ac:dyDescent="0.3">
      <c r="A58" s="74" t="s">
        <v>40</v>
      </c>
      <c r="B58" s="73"/>
      <c r="C58" s="75" t="s">
        <v>184</v>
      </c>
      <c r="D58" s="74" t="s">
        <v>92</v>
      </c>
      <c r="E58" s="74" t="s">
        <v>103</v>
      </c>
      <c r="F58" s="76">
        <v>25.76</v>
      </c>
      <c r="G58" s="150">
        <v>5</v>
      </c>
      <c r="H58" s="147">
        <f t="shared" si="3"/>
        <v>226</v>
      </c>
      <c r="I58" s="148">
        <f t="shared" si="0"/>
        <v>5821.76</v>
      </c>
      <c r="J58" s="247"/>
      <c r="K58" s="63" t="e">
        <f t="shared" si="1"/>
        <v>#DIV/0!</v>
      </c>
      <c r="L58" s="64" t="e">
        <f t="shared" si="2"/>
        <v>#DIV/0!</v>
      </c>
      <c r="M58" s="38"/>
      <c r="N58" s="65"/>
    </row>
    <row r="59" spans="1:14" ht="17.25" thickBot="1" x14ac:dyDescent="0.35">
      <c r="A59" s="153" t="s">
        <v>40</v>
      </c>
      <c r="B59" s="154"/>
      <c r="C59" s="153" t="s">
        <v>85</v>
      </c>
      <c r="D59" s="153" t="s">
        <v>28</v>
      </c>
      <c r="E59" s="153" t="s">
        <v>30</v>
      </c>
      <c r="F59" s="155">
        <v>2.1800000000000002</v>
      </c>
      <c r="G59" s="156">
        <v>0</v>
      </c>
      <c r="H59" s="147">
        <f t="shared" si="3"/>
        <v>0</v>
      </c>
      <c r="I59" s="157"/>
      <c r="J59" s="158"/>
      <c r="K59" s="63"/>
      <c r="L59" s="64"/>
      <c r="M59" s="38"/>
      <c r="N59" s="65"/>
    </row>
    <row r="60" spans="1:14" ht="17.25" thickBot="1" x14ac:dyDescent="0.35">
      <c r="A60" s="77" t="s">
        <v>52</v>
      </c>
      <c r="B60" s="78"/>
      <c r="C60" s="79"/>
      <c r="D60" s="79"/>
      <c r="E60" s="79"/>
      <c r="F60" s="80">
        <f>SUM(F9:F59)</f>
        <v>743.5200000000001</v>
      </c>
      <c r="G60" s="79"/>
      <c r="H60" s="79"/>
      <c r="I60" s="80">
        <f>SUM(I9:I59)</f>
        <v>113159.95999999996</v>
      </c>
      <c r="J60" s="80"/>
      <c r="K60" s="81" t="e">
        <f>SUM(K9:K59)</f>
        <v>#DIV/0!</v>
      </c>
      <c r="L60" s="82" t="e">
        <f>SUM(L9:L59)</f>
        <v>#DIV/0!</v>
      </c>
      <c r="M60" s="38"/>
      <c r="N60" s="65"/>
    </row>
    <row r="61" spans="1:14" ht="17.25" thickBot="1" x14ac:dyDescent="0.35">
      <c r="A61" s="41"/>
      <c r="B61" s="42"/>
      <c r="C61" s="41"/>
      <c r="D61" s="41"/>
      <c r="E61" s="41"/>
      <c r="F61" s="43"/>
      <c r="G61" s="41"/>
      <c r="H61" s="41"/>
      <c r="I61" s="43"/>
      <c r="J61" s="41"/>
      <c r="K61" s="83"/>
      <c r="L61" s="83"/>
      <c r="M61" s="38"/>
      <c r="N61" s="71"/>
    </row>
    <row r="62" spans="1:14" ht="17.25" thickBot="1" x14ac:dyDescent="0.35">
      <c r="A62" s="41"/>
      <c r="B62" s="42"/>
      <c r="C62" s="41"/>
      <c r="D62" s="84"/>
      <c r="E62" s="85"/>
      <c r="F62" s="86" t="s">
        <v>45</v>
      </c>
      <c r="G62" s="87"/>
      <c r="H62" s="88"/>
      <c r="I62" s="89">
        <f>SUM(I9:I59)</f>
        <v>113159.95999999996</v>
      </c>
      <c r="J62" s="86" t="s">
        <v>46</v>
      </c>
      <c r="K62" s="88"/>
      <c r="L62" s="90" t="e">
        <f>SUM(K9:K59)</f>
        <v>#DIV/0!</v>
      </c>
      <c r="M62" s="38"/>
      <c r="N62" s="65"/>
    </row>
    <row r="63" spans="1:14" ht="17.25" thickBot="1" x14ac:dyDescent="0.35">
      <c r="A63" s="41"/>
      <c r="B63" s="42"/>
      <c r="C63" s="41"/>
      <c r="D63" s="84"/>
      <c r="E63" s="85"/>
      <c r="F63" s="85"/>
      <c r="G63" s="84"/>
      <c r="H63" s="85"/>
      <c r="I63" s="91"/>
      <c r="J63" s="85"/>
      <c r="K63" s="85"/>
      <c r="L63" s="92"/>
      <c r="M63" s="38"/>
      <c r="N63" s="65"/>
    </row>
    <row r="64" spans="1:14" ht="17.25" thickBot="1" x14ac:dyDescent="0.35">
      <c r="A64" s="41"/>
      <c r="B64" s="42"/>
      <c r="C64" s="41"/>
      <c r="D64" s="84"/>
      <c r="E64" s="85"/>
      <c r="F64" s="86" t="s">
        <v>47</v>
      </c>
      <c r="G64" s="93"/>
      <c r="H64" s="88"/>
      <c r="I64" s="94"/>
      <c r="J64" s="88"/>
      <c r="K64" s="95"/>
      <c r="L64" s="96" t="e">
        <f>ROUND(SUM(I62/L62),2)</f>
        <v>#DIV/0!</v>
      </c>
      <c r="M64" s="38"/>
      <c r="N64" s="65"/>
    </row>
    <row r="65" spans="1:14" ht="17.25" thickBot="1" x14ac:dyDescent="0.35">
      <c r="A65" s="41"/>
      <c r="B65" s="42"/>
      <c r="C65" s="41"/>
      <c r="D65" s="84"/>
      <c r="E65" s="85"/>
      <c r="F65" s="85"/>
      <c r="G65" s="84"/>
      <c r="H65" s="85"/>
      <c r="I65" s="91"/>
      <c r="J65" s="85"/>
      <c r="K65" s="85"/>
      <c r="L65" s="97"/>
      <c r="M65" s="38"/>
      <c r="N65" s="65"/>
    </row>
    <row r="66" spans="1:14" ht="17.25" thickBot="1" x14ac:dyDescent="0.35">
      <c r="A66" s="41"/>
      <c r="B66" s="42"/>
      <c r="C66" s="41"/>
      <c r="D66" s="84"/>
      <c r="E66" s="85"/>
      <c r="F66" s="98" t="s">
        <v>48</v>
      </c>
      <c r="G66" s="93"/>
      <c r="H66" s="88"/>
      <c r="I66" s="99"/>
      <c r="J66" s="88"/>
      <c r="K66" s="95"/>
      <c r="L66" s="96" t="e">
        <f>ROUND((L62/L4),2)</f>
        <v>#DIV/0!</v>
      </c>
      <c r="M66" s="38"/>
      <c r="N66" s="65"/>
    </row>
    <row r="67" spans="1:14" ht="17.25" thickBot="1" x14ac:dyDescent="0.35">
      <c r="A67" s="41"/>
      <c r="B67" s="42"/>
      <c r="C67" s="41"/>
      <c r="D67" s="84"/>
      <c r="E67" s="85"/>
      <c r="F67" s="85"/>
      <c r="G67" s="84"/>
      <c r="H67" s="85"/>
      <c r="I67" s="91"/>
      <c r="J67" s="85"/>
      <c r="K67" s="85"/>
      <c r="L67" s="85"/>
      <c r="M67" s="38"/>
      <c r="N67" s="65"/>
    </row>
    <row r="68" spans="1:14" ht="17.25" thickBot="1" x14ac:dyDescent="0.35">
      <c r="A68" s="41"/>
      <c r="B68" s="42"/>
      <c r="C68" s="41"/>
      <c r="D68" s="84"/>
      <c r="E68" s="85"/>
      <c r="F68" s="98" t="s">
        <v>49</v>
      </c>
      <c r="G68" s="93"/>
      <c r="H68" s="88"/>
      <c r="I68" s="94"/>
      <c r="J68" s="88"/>
      <c r="K68" s="95"/>
      <c r="L68" s="248"/>
      <c r="M68" s="38"/>
      <c r="N68" s="65"/>
    </row>
    <row r="69" spans="1:14" ht="17.25" thickBot="1" x14ac:dyDescent="0.35">
      <c r="A69" s="41"/>
      <c r="B69" s="42"/>
      <c r="C69" s="41"/>
      <c r="D69" s="84"/>
      <c r="E69" s="85"/>
      <c r="F69" s="85"/>
      <c r="G69" s="84"/>
      <c r="H69" s="85"/>
      <c r="I69" s="91"/>
      <c r="J69" s="85"/>
      <c r="K69" s="85"/>
      <c r="L69" s="97"/>
      <c r="M69" s="38"/>
      <c r="N69" s="65"/>
    </row>
    <row r="70" spans="1:14" ht="17.25" thickBot="1" x14ac:dyDescent="0.35">
      <c r="A70" s="41"/>
      <c r="B70" s="42"/>
      <c r="C70" s="41"/>
      <c r="D70" s="322" t="s">
        <v>100</v>
      </c>
      <c r="E70" s="323"/>
      <c r="F70" s="323"/>
      <c r="G70" s="323"/>
      <c r="H70" s="323"/>
      <c r="I70" s="323"/>
      <c r="J70" s="323"/>
      <c r="K70" s="324"/>
      <c r="L70" s="249"/>
      <c r="M70" s="38"/>
      <c r="N70" s="65"/>
    </row>
    <row r="71" spans="1:14" ht="17.25" thickBot="1" x14ac:dyDescent="0.35">
      <c r="A71" s="41"/>
      <c r="B71" s="42"/>
      <c r="C71" s="41"/>
      <c r="D71" s="84"/>
      <c r="E71" s="85"/>
      <c r="F71" s="85"/>
      <c r="G71" s="84"/>
      <c r="H71" s="85"/>
      <c r="I71" s="91"/>
      <c r="J71" s="85"/>
      <c r="K71" s="85"/>
      <c r="L71" s="97"/>
      <c r="M71" s="38"/>
      <c r="N71" s="65"/>
    </row>
    <row r="72" spans="1:14" ht="15.75" thickBot="1" x14ac:dyDescent="0.35">
      <c r="A72" s="41"/>
      <c r="B72" s="42"/>
      <c r="C72" s="41"/>
      <c r="D72" s="100" t="s">
        <v>50</v>
      </c>
      <c r="E72" s="101"/>
      <c r="F72" s="101"/>
      <c r="G72" s="102"/>
      <c r="H72" s="103"/>
      <c r="I72" s="104"/>
      <c r="J72" s="103"/>
      <c r="K72" s="103"/>
      <c r="L72" s="105" t="e">
        <f>ROUND(SUM(L60*L70),2)</f>
        <v>#DIV/0!</v>
      </c>
      <c r="M72" s="38"/>
      <c r="N72" s="38"/>
    </row>
    <row r="73" spans="1:14" ht="13.5" customHeight="1" x14ac:dyDescent="0.3">
      <c r="A73" s="41"/>
      <c r="B73" s="42"/>
      <c r="C73" s="41"/>
      <c r="D73" s="41"/>
      <c r="E73" s="41"/>
      <c r="F73" s="43"/>
      <c r="G73" s="41"/>
      <c r="H73" s="41"/>
      <c r="I73" s="43"/>
      <c r="J73" s="41"/>
      <c r="K73" s="83"/>
      <c r="L73" s="83"/>
      <c r="M73" s="38"/>
      <c r="N73" s="38"/>
    </row>
    <row r="74" spans="1:14" x14ac:dyDescent="0.3">
      <c r="A74" s="240" t="s">
        <v>101</v>
      </c>
      <c r="B74" s="164"/>
      <c r="C74" s="164"/>
      <c r="D74" s="164"/>
      <c r="E74" s="164"/>
      <c r="F74" s="271"/>
      <c r="G74" s="164"/>
      <c r="H74" s="164"/>
      <c r="I74" s="271"/>
      <c r="J74" s="164"/>
      <c r="K74" s="164"/>
      <c r="L74" s="164"/>
      <c r="M74" s="164"/>
      <c r="N74" s="164"/>
    </row>
    <row r="75" spans="1:14" x14ac:dyDescent="0.3">
      <c r="A75" s="38"/>
      <c r="B75" s="38"/>
      <c r="C75" s="38"/>
      <c r="D75" s="38"/>
      <c r="E75" s="38"/>
      <c r="F75" s="38"/>
      <c r="G75" s="38"/>
      <c r="H75" s="38"/>
      <c r="I75" s="38"/>
      <c r="J75" s="38"/>
      <c r="K75" s="38"/>
      <c r="L75" s="38"/>
      <c r="M75" s="38"/>
      <c r="N75" s="38"/>
    </row>
    <row r="76" spans="1:14" ht="16.5" x14ac:dyDescent="0.3">
      <c r="A76" s="241" t="s">
        <v>242</v>
      </c>
      <c r="B76" s="241"/>
      <c r="C76" s="241"/>
      <c r="D76" s="242"/>
      <c r="E76" s="242"/>
      <c r="F76" s="243"/>
      <c r="G76" s="244"/>
      <c r="H76" s="244"/>
      <c r="I76" s="243"/>
      <c r="J76" s="244"/>
      <c r="K76" s="242"/>
      <c r="L76" s="242"/>
      <c r="M76" s="38"/>
      <c r="N76" s="38"/>
    </row>
    <row r="77" spans="1:14" x14ac:dyDescent="0.3">
      <c r="A77" s="310" t="s">
        <v>244</v>
      </c>
      <c r="B77" s="328"/>
      <c r="C77" s="328"/>
      <c r="D77" s="328"/>
      <c r="E77" s="328"/>
      <c r="F77" s="328"/>
      <c r="G77" s="328"/>
      <c r="H77" s="328"/>
      <c r="I77" s="328"/>
      <c r="J77" s="328"/>
      <c r="K77" s="328"/>
      <c r="L77" s="329"/>
      <c r="M77" s="38"/>
      <c r="N77" s="38"/>
    </row>
    <row r="78" spans="1:14" x14ac:dyDescent="0.3">
      <c r="A78" s="330"/>
      <c r="B78" s="331"/>
      <c r="C78" s="331"/>
      <c r="D78" s="331"/>
      <c r="E78" s="331"/>
      <c r="F78" s="331"/>
      <c r="G78" s="331"/>
      <c r="H78" s="331"/>
      <c r="I78" s="331"/>
      <c r="J78" s="331"/>
      <c r="K78" s="331"/>
      <c r="L78" s="332"/>
    </row>
    <row r="79" spans="1:14" ht="20.25" customHeight="1" x14ac:dyDescent="0.3">
      <c r="A79" s="333"/>
      <c r="B79" s="334"/>
      <c r="C79" s="334"/>
      <c r="D79" s="334"/>
      <c r="E79" s="334"/>
      <c r="F79" s="334"/>
      <c r="G79" s="334"/>
      <c r="H79" s="334"/>
      <c r="I79" s="334"/>
      <c r="J79" s="334"/>
      <c r="K79" s="334"/>
      <c r="L79" s="335"/>
    </row>
    <row r="80" spans="1:14" ht="43.5" customHeight="1" x14ac:dyDescent="0.3">
      <c r="A80" s="336" t="s">
        <v>243</v>
      </c>
      <c r="B80" s="337"/>
      <c r="C80" s="337"/>
      <c r="D80" s="337"/>
      <c r="E80" s="337"/>
      <c r="F80" s="337"/>
      <c r="G80" s="337"/>
      <c r="H80" s="337"/>
      <c r="I80" s="337"/>
      <c r="J80" s="337"/>
      <c r="K80" s="337"/>
      <c r="L80" s="338"/>
    </row>
  </sheetData>
  <sheetProtection algorithmName="SHA-512" hashValue="RgYFOSHPMcd9vwVbs7NXsImhwcZheuF5XtfVX8l4z5fJdXg9X6CLOKKgR8E+EsDwAPhcuCQhCgIRqsKdrEtTPg==" saltValue="XmiUcmvbITpj2dyzJCAEAg==" spinCount="100000" sheet="1" selectLockedCells="1"/>
  <mergeCells count="4">
    <mergeCell ref="A1:D1"/>
    <mergeCell ref="D70:K70"/>
    <mergeCell ref="A77:L79"/>
    <mergeCell ref="A80:L80"/>
  </mergeCells>
  <dataValidations count="1">
    <dataValidation type="whole" allowBlank="1" showInputMessage="1" showErrorMessage="1" error="Bitte nur ganze Zahlen eintragen." sqref="J36 J14 J23:J25 J15:J22 J26:J35 J37:J46 J48 J50:J58 L68" xr:uid="{F8A32CC3-33F1-48AF-BC32-AFCA88F4EAB5}">
      <formula1>1</formula1>
      <formula2>10000</formula2>
    </dataValidation>
  </dataValidations>
  <pageMargins left="0" right="0" top="0.78740157480314965" bottom="0.78740157480314965" header="0.51181102362204722" footer="0.51181102362204722"/>
  <pageSetup paperSize="9" scale="80" orientation="landscape" r:id="rId1"/>
  <headerFooter>
    <oddHeader>&amp;C&amp;A</oddHeader>
    <oddFooter>&amp;R&amp;P/&amp;N</oddFooter>
  </headerFooter>
  <rowBreaks count="2" manualBreakCount="2">
    <brk id="27" max="12" man="1"/>
    <brk id="5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L45"/>
  <sheetViews>
    <sheetView zoomScaleNormal="100" workbookViewId="0">
      <selection activeCell="D8" sqref="D8"/>
    </sheetView>
  </sheetViews>
  <sheetFormatPr baseColWidth="10" defaultColWidth="11.42578125" defaultRowHeight="15" x14ac:dyDescent="0.3"/>
  <cols>
    <col min="1" max="1" width="36.7109375" style="38" customWidth="1"/>
    <col min="2" max="2" width="14.7109375" style="38" customWidth="1"/>
    <col min="3" max="3" width="13.85546875" style="38" customWidth="1"/>
    <col min="4" max="4" width="14.7109375" style="38" customWidth="1"/>
    <col min="5" max="5" width="13.28515625" style="38" customWidth="1"/>
    <col min="6" max="6" width="9.7109375" style="38" customWidth="1"/>
    <col min="7" max="7" width="11.28515625" style="38" customWidth="1"/>
    <col min="8" max="8" width="11.42578125" style="38"/>
    <col min="9" max="9" width="13.140625" style="38" customWidth="1"/>
    <col min="10" max="10" width="13.28515625" style="38" customWidth="1"/>
    <col min="11" max="12" width="13" style="38" customWidth="1"/>
    <col min="13" max="14" width="11.7109375" style="38" bestFit="1" customWidth="1"/>
    <col min="15" max="15" width="11.42578125" style="38"/>
    <col min="16" max="16" width="14" style="38" customWidth="1"/>
    <col min="17" max="17" width="22.28515625" style="38" customWidth="1"/>
    <col min="18" max="16384" width="11.42578125" style="38"/>
  </cols>
  <sheetData>
    <row r="1" spans="1:5" ht="15.75" thickBot="1" x14ac:dyDescent="0.35">
      <c r="A1" s="325" t="str">
        <f>Angebotsübersicht!A1</f>
        <v xml:space="preserve">Name Bieter / Firma     </v>
      </c>
      <c r="B1" s="326"/>
      <c r="C1" s="326"/>
      <c r="D1" s="327"/>
    </row>
    <row r="2" spans="1:5" x14ac:dyDescent="0.3">
      <c r="A2" s="136"/>
      <c r="B2" s="136"/>
      <c r="C2" s="136"/>
    </row>
    <row r="3" spans="1:5" ht="21" x14ac:dyDescent="0.3">
      <c r="A3" s="37" t="s">
        <v>104</v>
      </c>
    </row>
    <row r="4" spans="1:5" x14ac:dyDescent="0.3">
      <c r="A4" s="38" t="s">
        <v>54</v>
      </c>
      <c r="B4" s="42" t="s">
        <v>111</v>
      </c>
      <c r="C4" s="41"/>
    </row>
    <row r="5" spans="1:5" x14ac:dyDescent="0.3">
      <c r="B5" s="42" t="s">
        <v>112</v>
      </c>
      <c r="C5" s="41"/>
    </row>
    <row r="6" spans="1:5" ht="15.75" thickBot="1" x14ac:dyDescent="0.35">
      <c r="B6" s="42" t="s">
        <v>113</v>
      </c>
      <c r="C6" s="41"/>
    </row>
    <row r="7" spans="1:5" ht="51.75" customHeight="1" thickBot="1" x14ac:dyDescent="0.35">
      <c r="A7" s="109" t="s">
        <v>65</v>
      </c>
      <c r="B7" s="110" t="s">
        <v>66</v>
      </c>
      <c r="C7" s="111" t="s">
        <v>67</v>
      </c>
      <c r="D7" s="112" t="s">
        <v>68</v>
      </c>
      <c r="E7" s="113" t="s">
        <v>69</v>
      </c>
    </row>
    <row r="8" spans="1:5" ht="94.5" customHeight="1" x14ac:dyDescent="0.3">
      <c r="A8" s="114" t="s">
        <v>185</v>
      </c>
      <c r="B8" s="168" t="s">
        <v>31</v>
      </c>
      <c r="C8" s="161">
        <v>352.46</v>
      </c>
      <c r="D8" s="273"/>
      <c r="E8" s="115" t="e">
        <f>ROUND(SUM(C8/ROUND(D8,0)),2)</f>
        <v>#DIV/0!</v>
      </c>
    </row>
    <row r="9" spans="1:5" ht="50.25" customHeight="1" x14ac:dyDescent="0.3">
      <c r="A9" s="114" t="s">
        <v>186</v>
      </c>
      <c r="B9" s="169" t="s">
        <v>30</v>
      </c>
      <c r="C9" s="162">
        <v>26.8</v>
      </c>
      <c r="D9" s="274"/>
      <c r="E9" s="115" t="e">
        <f t="shared" ref="E9:E18" si="0">ROUND(SUM(C9/ROUND(D9,0)),2)</f>
        <v>#DIV/0!</v>
      </c>
    </row>
    <row r="10" spans="1:5" ht="25.5" customHeight="1" x14ac:dyDescent="0.3">
      <c r="A10" s="114" t="s">
        <v>179</v>
      </c>
      <c r="B10" s="169" t="s">
        <v>30</v>
      </c>
      <c r="C10" s="162">
        <v>11.93</v>
      </c>
      <c r="D10" s="274"/>
      <c r="E10" s="115" t="e">
        <f t="shared" si="0"/>
        <v>#DIV/0!</v>
      </c>
    </row>
    <row r="11" spans="1:5" ht="49.5" customHeight="1" x14ac:dyDescent="0.3">
      <c r="A11" s="166" t="s">
        <v>187</v>
      </c>
      <c r="B11" s="169" t="s">
        <v>35</v>
      </c>
      <c r="C11" s="162">
        <v>25.02</v>
      </c>
      <c r="D11" s="274"/>
      <c r="E11" s="115" t="e">
        <f t="shared" si="0"/>
        <v>#DIV/0!</v>
      </c>
    </row>
    <row r="12" spans="1:5" x14ac:dyDescent="0.3">
      <c r="A12" s="167" t="s">
        <v>176</v>
      </c>
      <c r="B12" s="170" t="s">
        <v>35</v>
      </c>
      <c r="C12" s="162">
        <v>4.34</v>
      </c>
      <c r="D12" s="274"/>
      <c r="E12" s="115" t="e">
        <f t="shared" si="0"/>
        <v>#DIV/0!</v>
      </c>
    </row>
    <row r="13" spans="1:5" x14ac:dyDescent="0.3">
      <c r="A13" s="167" t="s">
        <v>188</v>
      </c>
      <c r="B13" s="170" t="s">
        <v>30</v>
      </c>
      <c r="C13" s="162">
        <v>21.61</v>
      </c>
      <c r="D13" s="274"/>
      <c r="E13" s="115" t="e">
        <f t="shared" si="0"/>
        <v>#DIV/0!</v>
      </c>
    </row>
    <row r="14" spans="1:5" ht="48.75" customHeight="1" x14ac:dyDescent="0.3">
      <c r="A14" s="116" t="s">
        <v>189</v>
      </c>
      <c r="B14" s="171" t="s">
        <v>190</v>
      </c>
      <c r="C14" s="161">
        <v>50.89</v>
      </c>
      <c r="D14" s="274"/>
      <c r="E14" s="115" t="e">
        <f t="shared" si="0"/>
        <v>#DIV/0!</v>
      </c>
    </row>
    <row r="15" spans="1:5" ht="31.5" customHeight="1" x14ac:dyDescent="0.3">
      <c r="A15" s="116" t="s">
        <v>191</v>
      </c>
      <c r="B15" s="171" t="s">
        <v>192</v>
      </c>
      <c r="C15" s="161">
        <v>21.95</v>
      </c>
      <c r="D15" s="275"/>
      <c r="E15" s="115" t="e">
        <f t="shared" si="0"/>
        <v>#DIV/0!</v>
      </c>
    </row>
    <row r="16" spans="1:5" ht="21.75" customHeight="1" x14ac:dyDescent="0.3">
      <c r="A16" s="116" t="s">
        <v>193</v>
      </c>
      <c r="B16" s="171" t="s">
        <v>29</v>
      </c>
      <c r="C16" s="161">
        <v>2.13</v>
      </c>
      <c r="D16" s="275"/>
      <c r="E16" s="115" t="e">
        <f t="shared" si="0"/>
        <v>#DIV/0!</v>
      </c>
    </row>
    <row r="17" spans="1:12" ht="15.75" customHeight="1" x14ac:dyDescent="0.3">
      <c r="A17" s="116" t="s">
        <v>194</v>
      </c>
      <c r="B17" s="171" t="s">
        <v>91</v>
      </c>
      <c r="C17" s="161">
        <v>84</v>
      </c>
      <c r="D17" s="275"/>
      <c r="E17" s="115" t="e">
        <f t="shared" si="0"/>
        <v>#DIV/0!</v>
      </c>
    </row>
    <row r="18" spans="1:12" ht="17.25" customHeight="1" x14ac:dyDescent="0.3">
      <c r="A18" s="116" t="s">
        <v>195</v>
      </c>
      <c r="B18" s="171" t="s">
        <v>30</v>
      </c>
      <c r="C18" s="161">
        <v>6.24</v>
      </c>
      <c r="D18" s="275"/>
      <c r="E18" s="115" t="e">
        <f t="shared" si="0"/>
        <v>#DIV/0!</v>
      </c>
    </row>
    <row r="19" spans="1:12" ht="45" customHeight="1" thickBot="1" x14ac:dyDescent="0.35">
      <c r="A19" s="173" t="s">
        <v>196</v>
      </c>
      <c r="B19" s="172" t="s">
        <v>197</v>
      </c>
      <c r="C19" s="163">
        <v>136.15</v>
      </c>
      <c r="D19" s="117"/>
      <c r="E19" s="117"/>
    </row>
    <row r="20" spans="1:12" ht="17.25" thickBot="1" x14ac:dyDescent="0.35">
      <c r="A20" s="118" t="s">
        <v>62</v>
      </c>
      <c r="B20" s="119"/>
      <c r="C20" s="120">
        <f>SUM(C8:C19)</f>
        <v>743.52</v>
      </c>
      <c r="D20" s="121"/>
      <c r="E20" s="122" t="e">
        <f>SUM(E8:E18)</f>
        <v>#DIV/0!</v>
      </c>
    </row>
    <row r="21" spans="1:12" ht="17.25" thickBot="1" x14ac:dyDescent="0.35">
      <c r="A21" s="107"/>
      <c r="B21" s="107"/>
      <c r="C21" s="107"/>
      <c r="D21" s="107"/>
      <c r="E21" s="107"/>
    </row>
    <row r="22" spans="1:12" ht="17.25" thickBot="1" x14ac:dyDescent="0.35">
      <c r="A22" s="123" t="s">
        <v>70</v>
      </c>
      <c r="B22" s="124"/>
      <c r="C22" s="125"/>
      <c r="D22" s="250">
        <f>C20-C19</f>
        <v>607.37</v>
      </c>
      <c r="E22" s="126"/>
    </row>
    <row r="23" spans="1:12" ht="17.25" thickBot="1" x14ac:dyDescent="0.35">
      <c r="A23" s="127"/>
      <c r="B23" s="127"/>
      <c r="C23" s="128"/>
      <c r="D23" s="128"/>
      <c r="E23" s="107"/>
    </row>
    <row r="24" spans="1:12" ht="17.25" thickBot="1" x14ac:dyDescent="0.35">
      <c r="A24" s="123" t="s">
        <v>71</v>
      </c>
      <c r="B24" s="124"/>
      <c r="C24" s="125"/>
      <c r="D24" s="250" t="e">
        <f>E20</f>
        <v>#DIV/0!</v>
      </c>
      <c r="E24" s="107"/>
    </row>
    <row r="25" spans="1:12" ht="17.25" thickBot="1" x14ac:dyDescent="0.35">
      <c r="A25" s="127"/>
      <c r="B25" s="127"/>
      <c r="C25" s="128"/>
      <c r="D25" s="129"/>
      <c r="E25" s="107"/>
    </row>
    <row r="26" spans="1:12" ht="17.25" thickBot="1" x14ac:dyDescent="0.35">
      <c r="A26" s="143" t="s">
        <v>72</v>
      </c>
      <c r="B26" s="144"/>
      <c r="C26" s="125"/>
      <c r="D26" s="130" t="e">
        <f>ROUND(SUM(D22/E20),2)</f>
        <v>#DIV/0!</v>
      </c>
      <c r="E26" s="107"/>
    </row>
    <row r="27" spans="1:12" ht="17.25" thickBot="1" x14ac:dyDescent="0.35">
      <c r="A27" s="128"/>
      <c r="B27" s="128"/>
      <c r="C27" s="128"/>
      <c r="D27" s="131"/>
      <c r="E27" s="107"/>
    </row>
    <row r="28" spans="1:12" ht="17.25" thickBot="1" x14ac:dyDescent="0.35">
      <c r="A28" s="132" t="s">
        <v>83</v>
      </c>
      <c r="B28" s="124"/>
      <c r="C28" s="125"/>
      <c r="D28" s="145"/>
      <c r="E28" s="107"/>
    </row>
    <row r="29" spans="1:12" ht="17.25" thickBot="1" x14ac:dyDescent="0.35">
      <c r="A29" s="128"/>
      <c r="B29" s="128"/>
      <c r="C29" s="128"/>
      <c r="D29" s="128"/>
      <c r="E29" s="107"/>
    </row>
    <row r="30" spans="1:12" ht="17.25" thickBot="1" x14ac:dyDescent="0.35">
      <c r="A30" s="133" t="s">
        <v>84</v>
      </c>
      <c r="B30" s="134"/>
      <c r="C30" s="135"/>
      <c r="D30" s="251" t="e">
        <f>D24*D28</f>
        <v>#DIV/0!</v>
      </c>
      <c r="E30" s="107"/>
    </row>
    <row r="32" spans="1:12" ht="16.5" x14ac:dyDescent="0.3">
      <c r="A32" s="241" t="s">
        <v>242</v>
      </c>
      <c r="B32" s="241"/>
      <c r="C32" s="241"/>
      <c r="D32" s="242"/>
      <c r="E32" s="242"/>
      <c r="F32" s="243"/>
      <c r="G32" s="244"/>
      <c r="H32" s="244"/>
      <c r="I32" s="243"/>
      <c r="J32" s="244"/>
      <c r="K32" s="242"/>
      <c r="L32" s="242"/>
    </row>
    <row r="33" spans="1:12" x14ac:dyDescent="0.3">
      <c r="A33" s="310" t="s">
        <v>244</v>
      </c>
      <c r="B33" s="328"/>
      <c r="C33" s="328"/>
      <c r="D33" s="328"/>
      <c r="E33" s="328"/>
      <c r="F33" s="328"/>
      <c r="G33" s="328"/>
      <c r="H33" s="328"/>
      <c r="I33" s="328"/>
      <c r="J33" s="328"/>
      <c r="K33" s="328"/>
      <c r="L33" s="329"/>
    </row>
    <row r="34" spans="1:12" x14ac:dyDescent="0.3">
      <c r="A34" s="330"/>
      <c r="B34" s="331"/>
      <c r="C34" s="331"/>
      <c r="D34" s="331"/>
      <c r="E34" s="331"/>
      <c r="F34" s="331"/>
      <c r="G34" s="331"/>
      <c r="H34" s="331"/>
      <c r="I34" s="331"/>
      <c r="J34" s="331"/>
      <c r="K34" s="331"/>
      <c r="L34" s="332"/>
    </row>
    <row r="35" spans="1:12" ht="24" customHeight="1" x14ac:dyDescent="0.3">
      <c r="A35" s="333"/>
      <c r="B35" s="334"/>
      <c r="C35" s="334"/>
      <c r="D35" s="334"/>
      <c r="E35" s="334"/>
      <c r="F35" s="334"/>
      <c r="G35" s="334"/>
      <c r="H35" s="334"/>
      <c r="I35" s="334"/>
      <c r="J35" s="334"/>
      <c r="K35" s="334"/>
      <c r="L35" s="335"/>
    </row>
    <row r="36" spans="1:12" ht="45.75" customHeight="1" x14ac:dyDescent="0.3">
      <c r="A36" s="336" t="s">
        <v>243</v>
      </c>
      <c r="B36" s="337"/>
      <c r="C36" s="337"/>
      <c r="D36" s="337"/>
      <c r="E36" s="337"/>
      <c r="F36" s="337"/>
      <c r="G36" s="337"/>
      <c r="H36" s="337"/>
      <c r="I36" s="337"/>
      <c r="J36" s="337"/>
      <c r="K36" s="337"/>
      <c r="L36" s="338"/>
    </row>
    <row r="37" spans="1:12" ht="16.5" x14ac:dyDescent="0.3">
      <c r="A37" s="300" t="s">
        <v>250</v>
      </c>
    </row>
    <row r="38" spans="1:12" ht="16.5" customHeight="1" x14ac:dyDescent="0.3">
      <c r="A38" s="342" t="s">
        <v>249</v>
      </c>
      <c r="B38" s="342"/>
      <c r="C38" s="342"/>
      <c r="D38" s="342"/>
      <c r="E38" s="342"/>
      <c r="F38" s="342"/>
      <c r="G38" s="342"/>
      <c r="H38" s="342"/>
      <c r="I38" s="342"/>
      <c r="J38" s="342"/>
      <c r="K38" s="342"/>
      <c r="L38" s="342"/>
    </row>
    <row r="39" spans="1:12" ht="45" customHeight="1" x14ac:dyDescent="0.3">
      <c r="A39" s="342"/>
      <c r="B39" s="342"/>
      <c r="C39" s="342"/>
      <c r="D39" s="342"/>
      <c r="E39" s="342"/>
      <c r="F39" s="342"/>
      <c r="G39" s="342"/>
      <c r="H39" s="342"/>
      <c r="I39" s="342"/>
      <c r="J39" s="342"/>
      <c r="K39" s="342"/>
      <c r="L39" s="342"/>
    </row>
    <row r="40" spans="1:12" ht="16.5" customHeight="1" x14ac:dyDescent="0.3">
      <c r="A40" s="298"/>
      <c r="B40" s="295"/>
      <c r="C40" s="295"/>
      <c r="D40" s="295"/>
      <c r="E40" s="295"/>
      <c r="F40" s="295"/>
      <c r="G40" s="299"/>
      <c r="H40" s="299"/>
      <c r="I40" s="299"/>
      <c r="J40" s="299"/>
      <c r="K40" s="299"/>
      <c r="L40" s="299"/>
    </row>
    <row r="41" spans="1:12" ht="16.5" customHeight="1" x14ac:dyDescent="0.3">
      <c r="A41" s="298"/>
      <c r="B41" s="296"/>
      <c r="C41" s="296"/>
      <c r="D41" s="296"/>
      <c r="E41" s="296"/>
      <c r="F41" s="296"/>
      <c r="G41" s="299"/>
      <c r="H41" s="299"/>
      <c r="I41" s="299"/>
      <c r="J41" s="299"/>
      <c r="K41" s="299"/>
      <c r="L41" s="299"/>
    </row>
    <row r="42" spans="1:12" ht="16.5" customHeight="1" x14ac:dyDescent="0.3">
      <c r="A42" s="298"/>
      <c r="B42" s="296"/>
      <c r="C42" s="296"/>
      <c r="D42" s="296"/>
      <c r="E42" s="296"/>
      <c r="F42" s="296"/>
      <c r="G42" s="299"/>
      <c r="H42" s="299"/>
      <c r="I42" s="299"/>
      <c r="J42" s="299"/>
      <c r="K42" s="299"/>
      <c r="L42" s="299"/>
    </row>
    <row r="43" spans="1:12" ht="16.5" x14ac:dyDescent="0.3">
      <c r="A43" s="298"/>
      <c r="B43" s="297"/>
      <c r="C43" s="297"/>
      <c r="D43" s="297"/>
      <c r="E43" s="297"/>
      <c r="F43" s="297"/>
      <c r="G43" s="299"/>
      <c r="H43" s="299"/>
      <c r="I43" s="299"/>
      <c r="J43" s="299"/>
      <c r="K43" s="299"/>
      <c r="L43" s="299"/>
    </row>
    <row r="44" spans="1:12" ht="16.5" x14ac:dyDescent="0.3">
      <c r="A44" s="297"/>
      <c r="B44" s="297"/>
      <c r="C44" s="297"/>
      <c r="D44" s="297"/>
      <c r="E44" s="297"/>
      <c r="F44" s="297"/>
      <c r="G44" s="299"/>
      <c r="H44" s="299"/>
      <c r="I44" s="299"/>
      <c r="J44" s="299"/>
      <c r="K44" s="299"/>
      <c r="L44" s="299"/>
    </row>
    <row r="45" spans="1:12" x14ac:dyDescent="0.3">
      <c r="A45" s="299"/>
      <c r="B45" s="299"/>
      <c r="C45" s="299"/>
      <c r="D45" s="299"/>
      <c r="E45" s="299"/>
      <c r="F45" s="299"/>
      <c r="G45" s="299"/>
      <c r="H45" s="299"/>
      <c r="I45" s="299"/>
      <c r="J45" s="299"/>
      <c r="K45" s="299"/>
      <c r="L45" s="299"/>
    </row>
  </sheetData>
  <sheetProtection algorithmName="SHA-512" hashValue="/QFDPhH9lJPqnnrInaavTCwxE5OBZog1TxiKSKH60Pf2adbloFFXQqmAz/n3ZpKPDGJUuEhWFnpE7CRx1InA+A==" saltValue="lgg03vMrGjV/eoQDaJWhLA==" spinCount="100000" sheet="1" selectLockedCells="1"/>
  <mergeCells count="4">
    <mergeCell ref="A1:D1"/>
    <mergeCell ref="A33:L35"/>
    <mergeCell ref="A36:L36"/>
    <mergeCell ref="A38:L39"/>
  </mergeCells>
  <dataValidations count="1">
    <dataValidation type="whole" allowBlank="1" showInputMessage="1" showErrorMessage="1" error="Bitte Ganze Zahlen eintragen." sqref="D8:D18" xr:uid="{82E876CE-6308-4CEC-BA22-10B311FEFBEB}">
      <formula1>1</formula1>
      <formula2>10000</formula2>
    </dataValidation>
  </dataValidations>
  <pageMargins left="0.70866141732283472" right="0.70866141732283472" top="0.78740157480314965" bottom="0.78740157480314965" header="0.31496062992125984" footer="0.31496062992125984"/>
  <pageSetup paperSize="9" scale="55" orientation="landscape" r:id="rId1"/>
  <headerFooter>
    <oddHeader>&amp;CRL GR Kita Blumenstraße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S67"/>
  <sheetViews>
    <sheetView topLeftCell="A9" zoomScaleNormal="100" workbookViewId="0">
      <selection activeCell="J22" sqref="J22"/>
    </sheetView>
  </sheetViews>
  <sheetFormatPr baseColWidth="10" defaultColWidth="11.42578125" defaultRowHeight="15" x14ac:dyDescent="0.3"/>
  <cols>
    <col min="1" max="1" width="14.5703125" style="38" customWidth="1"/>
    <col min="2" max="2" width="7.5703125" style="38" customWidth="1"/>
    <col min="3" max="3" width="27.85546875" style="38" customWidth="1"/>
    <col min="4" max="4" width="8.28515625" style="38" customWidth="1"/>
    <col min="5" max="5" width="12.5703125" style="38" customWidth="1"/>
    <col min="6" max="6" width="9.140625" style="38" customWidth="1"/>
    <col min="7" max="7" width="5.85546875" style="38" customWidth="1"/>
    <col min="8" max="8" width="8.140625" style="38" customWidth="1"/>
    <col min="9" max="16384" width="11.42578125" style="38"/>
  </cols>
  <sheetData>
    <row r="1" spans="1:19" ht="15.75" thickBot="1" x14ac:dyDescent="0.35">
      <c r="A1" s="325" t="str">
        <f>Angebotsübersicht!A1</f>
        <v xml:space="preserve">Name Bieter / Firma     </v>
      </c>
      <c r="B1" s="326"/>
      <c r="C1" s="326"/>
      <c r="D1" s="327"/>
    </row>
    <row r="2" spans="1:19" x14ac:dyDescent="0.3">
      <c r="A2" s="41"/>
      <c r="B2" s="42"/>
      <c r="C2" s="41"/>
      <c r="D2" s="41"/>
      <c r="E2" s="41"/>
      <c r="F2" s="43"/>
      <c r="G2" s="41"/>
      <c r="H2" s="41"/>
      <c r="I2" s="43"/>
      <c r="J2" s="41"/>
      <c r="K2" s="41"/>
      <c r="L2" s="41"/>
    </row>
    <row r="3" spans="1:19" ht="21.75" thickBot="1" x14ac:dyDescent="0.35">
      <c r="A3" s="44" t="s">
        <v>53</v>
      </c>
      <c r="B3" s="42"/>
      <c r="C3" s="41"/>
      <c r="D3" s="41"/>
      <c r="E3" s="41"/>
      <c r="F3" s="43"/>
      <c r="G3" s="41"/>
      <c r="H3" s="41"/>
      <c r="I3" s="43"/>
      <c r="J3" s="41"/>
      <c r="K3" s="41"/>
      <c r="L3" s="41"/>
    </row>
    <row r="4" spans="1:19" ht="15.75" thickBot="1" x14ac:dyDescent="0.35">
      <c r="A4" s="41"/>
      <c r="B4" s="42"/>
      <c r="C4" s="41"/>
      <c r="D4" s="41"/>
      <c r="E4" s="41"/>
      <c r="F4" s="43"/>
      <c r="G4" s="41"/>
      <c r="H4" s="41"/>
      <c r="I4" s="45" t="s">
        <v>51</v>
      </c>
      <c r="J4" s="46"/>
      <c r="K4" s="47"/>
      <c r="L4" s="48">
        <v>226</v>
      </c>
    </row>
    <row r="5" spans="1:19" ht="16.5" x14ac:dyDescent="0.3">
      <c r="A5" s="146" t="s">
        <v>11</v>
      </c>
      <c r="B5" s="42" t="s">
        <v>89</v>
      </c>
      <c r="C5" s="41"/>
      <c r="D5" s="41"/>
      <c r="E5" s="49"/>
      <c r="F5" s="50"/>
      <c r="G5" s="41"/>
      <c r="H5" s="41"/>
      <c r="I5" s="43"/>
      <c r="J5" s="41"/>
      <c r="K5" s="41"/>
      <c r="L5" s="41"/>
    </row>
    <row r="6" spans="1:19" ht="16.5" x14ac:dyDescent="0.3">
      <c r="A6" s="41"/>
      <c r="B6" s="42" t="s">
        <v>198</v>
      </c>
      <c r="C6" s="41"/>
      <c r="D6" s="41"/>
      <c r="E6" s="49"/>
      <c r="F6" s="43"/>
      <c r="G6" s="41"/>
      <c r="H6" s="51"/>
      <c r="I6" s="52" t="s">
        <v>12</v>
      </c>
      <c r="J6" s="53" t="s">
        <v>13</v>
      </c>
      <c r="K6" s="53" t="s">
        <v>14</v>
      </c>
      <c r="L6" s="54" t="s">
        <v>90</v>
      </c>
    </row>
    <row r="7" spans="1:19" ht="17.25" thickBot="1" x14ac:dyDescent="0.35">
      <c r="A7" s="41"/>
      <c r="B7" s="42" t="s">
        <v>199</v>
      </c>
      <c r="C7" s="41"/>
      <c r="D7" s="41"/>
      <c r="E7" s="49"/>
      <c r="F7" s="43"/>
      <c r="G7" s="41"/>
      <c r="H7" s="55" t="s">
        <v>15</v>
      </c>
      <c r="I7" s="56"/>
      <c r="J7" s="57" t="s">
        <v>16</v>
      </c>
      <c r="K7" s="57" t="s">
        <v>17</v>
      </c>
      <c r="L7" s="58" t="s">
        <v>18</v>
      </c>
    </row>
    <row r="8" spans="1:19" s="59" customFormat="1" ht="41.45" customHeight="1" thickBot="1" x14ac:dyDescent="0.35">
      <c r="A8" s="36" t="s">
        <v>19</v>
      </c>
      <c r="B8" s="217" t="s">
        <v>63</v>
      </c>
      <c r="C8" s="218" t="s">
        <v>55</v>
      </c>
      <c r="D8" s="218" t="s">
        <v>75</v>
      </c>
      <c r="E8" s="218" t="s">
        <v>73</v>
      </c>
      <c r="F8" s="219" t="s">
        <v>21</v>
      </c>
      <c r="G8" s="217" t="s">
        <v>22</v>
      </c>
      <c r="H8" s="217" t="s">
        <v>76</v>
      </c>
      <c r="I8" s="219" t="s">
        <v>23</v>
      </c>
      <c r="J8" s="217" t="s">
        <v>24</v>
      </c>
      <c r="K8" s="217" t="s">
        <v>25</v>
      </c>
      <c r="L8" s="220" t="s">
        <v>26</v>
      </c>
    </row>
    <row r="9" spans="1:19" ht="38.25" customHeight="1" x14ac:dyDescent="0.3">
      <c r="A9" s="174" t="s">
        <v>87</v>
      </c>
      <c r="B9" s="174"/>
      <c r="C9" s="151" t="s">
        <v>200</v>
      </c>
      <c r="D9" s="74" t="s">
        <v>181</v>
      </c>
      <c r="E9" s="151" t="s">
        <v>41</v>
      </c>
      <c r="F9" s="152">
        <v>9</v>
      </c>
      <c r="G9" s="150" t="s">
        <v>182</v>
      </c>
      <c r="H9" s="74">
        <v>2</v>
      </c>
      <c r="I9" s="175">
        <f>F9*H9</f>
        <v>18</v>
      </c>
      <c r="J9" s="276"/>
      <c r="K9" s="176" t="e">
        <f>ROUND(SUM(I9/ROUND(J9,0)),2)</f>
        <v>#DIV/0!</v>
      </c>
      <c r="L9" s="177" t="e">
        <f>ROUND(SUM(K9/12),2)</f>
        <v>#DIV/0!</v>
      </c>
      <c r="N9" s="65"/>
      <c r="O9" s="66"/>
      <c r="P9" s="65"/>
      <c r="Q9" s="65"/>
      <c r="R9" s="67"/>
      <c r="S9" s="65"/>
    </row>
    <row r="10" spans="1:19" ht="28.15" customHeight="1" x14ac:dyDescent="0.3">
      <c r="A10" s="174" t="s">
        <v>87</v>
      </c>
      <c r="B10" s="174"/>
      <c r="C10" s="74" t="s">
        <v>201</v>
      </c>
      <c r="D10" s="74" t="s">
        <v>181</v>
      </c>
      <c r="E10" s="151" t="s">
        <v>41</v>
      </c>
      <c r="F10" s="76">
        <v>9.9</v>
      </c>
      <c r="G10" s="150" t="s">
        <v>182</v>
      </c>
      <c r="H10" s="74">
        <v>2</v>
      </c>
      <c r="I10" s="175">
        <f>F10*H10</f>
        <v>19.8</v>
      </c>
      <c r="J10" s="276"/>
      <c r="K10" s="176" t="e">
        <f t="shared" ref="K10:K45" si="0">ROUND(SUM(I10/ROUND(J10,0)),2)</f>
        <v>#DIV/0!</v>
      </c>
      <c r="L10" s="177" t="e">
        <f t="shared" ref="L10:L45" si="1">ROUND(SUM(K10/12),2)</f>
        <v>#DIV/0!</v>
      </c>
      <c r="N10" s="65"/>
      <c r="Q10" s="69"/>
      <c r="R10" s="69"/>
      <c r="S10" s="69"/>
    </row>
    <row r="11" spans="1:19" ht="37.5" customHeight="1" x14ac:dyDescent="0.3">
      <c r="A11" s="174" t="s">
        <v>87</v>
      </c>
      <c r="B11" s="174"/>
      <c r="C11" s="74" t="s">
        <v>201</v>
      </c>
      <c r="D11" s="74" t="s">
        <v>181</v>
      </c>
      <c r="E11" s="151" t="s">
        <v>41</v>
      </c>
      <c r="F11" s="76">
        <v>7.5</v>
      </c>
      <c r="G11" s="150" t="s">
        <v>182</v>
      </c>
      <c r="H11" s="74">
        <v>2</v>
      </c>
      <c r="I11" s="175">
        <f t="shared" ref="I11:I45" si="2">F11*H11</f>
        <v>15</v>
      </c>
      <c r="J11" s="276"/>
      <c r="K11" s="176" t="e">
        <f t="shared" si="0"/>
        <v>#DIV/0!</v>
      </c>
      <c r="L11" s="177" t="e">
        <f t="shared" si="1"/>
        <v>#DIV/0!</v>
      </c>
      <c r="N11" s="65"/>
      <c r="O11" s="69"/>
      <c r="P11" s="69"/>
      <c r="Q11" s="69"/>
      <c r="R11" s="69"/>
      <c r="S11" s="69"/>
    </row>
    <row r="12" spans="1:19" ht="30" x14ac:dyDescent="0.3">
      <c r="A12" s="39" t="s">
        <v>37</v>
      </c>
      <c r="B12" s="151"/>
      <c r="C12" s="74" t="s">
        <v>202</v>
      </c>
      <c r="D12" s="74" t="s">
        <v>32</v>
      </c>
      <c r="E12" s="174" t="s">
        <v>203</v>
      </c>
      <c r="F12" s="76">
        <v>8.9700000000000006</v>
      </c>
      <c r="G12" s="74">
        <v>5</v>
      </c>
      <c r="H12" s="74">
        <f>G12*$L$4/5</f>
        <v>226</v>
      </c>
      <c r="I12" s="175">
        <f t="shared" si="2"/>
        <v>2027.2200000000003</v>
      </c>
      <c r="J12" s="276"/>
      <c r="K12" s="176" t="e">
        <f t="shared" si="0"/>
        <v>#DIV/0!</v>
      </c>
      <c r="L12" s="177" t="e">
        <f t="shared" si="1"/>
        <v>#DIV/0!</v>
      </c>
      <c r="N12" s="65"/>
      <c r="O12" s="69"/>
      <c r="P12" s="69"/>
      <c r="Q12" s="69"/>
      <c r="R12" s="69"/>
      <c r="S12" s="69"/>
    </row>
    <row r="13" spans="1:19" ht="16.5" x14ac:dyDescent="0.3">
      <c r="A13" s="39" t="s">
        <v>37</v>
      </c>
      <c r="B13" s="151"/>
      <c r="C13" s="75" t="s">
        <v>204</v>
      </c>
      <c r="D13" s="74" t="s">
        <v>32</v>
      </c>
      <c r="E13" s="151" t="s">
        <v>30</v>
      </c>
      <c r="F13" s="76">
        <v>81.489999999999995</v>
      </c>
      <c r="G13" s="74">
        <v>5</v>
      </c>
      <c r="H13" s="74">
        <f t="shared" ref="H13:H46" si="3">G13*$L$4/5</f>
        <v>226</v>
      </c>
      <c r="I13" s="175">
        <f t="shared" si="2"/>
        <v>18416.739999999998</v>
      </c>
      <c r="J13" s="276"/>
      <c r="K13" s="176" t="e">
        <f t="shared" si="0"/>
        <v>#DIV/0!</v>
      </c>
      <c r="L13" s="177" t="e">
        <f t="shared" si="1"/>
        <v>#DIV/0!</v>
      </c>
      <c r="N13" s="65"/>
      <c r="Q13" s="69"/>
      <c r="R13" s="69"/>
      <c r="S13" s="69"/>
    </row>
    <row r="14" spans="1:19" ht="23.45" customHeight="1" x14ac:dyDescent="0.3">
      <c r="A14" s="39" t="s">
        <v>37</v>
      </c>
      <c r="B14" s="151"/>
      <c r="C14" s="74" t="s">
        <v>205</v>
      </c>
      <c r="D14" s="74" t="s">
        <v>32</v>
      </c>
      <c r="E14" s="151" t="s">
        <v>30</v>
      </c>
      <c r="F14" s="76">
        <v>8.14</v>
      </c>
      <c r="G14" s="74">
        <v>5</v>
      </c>
      <c r="H14" s="74">
        <f t="shared" si="3"/>
        <v>226</v>
      </c>
      <c r="I14" s="175">
        <f t="shared" si="2"/>
        <v>1839.64</v>
      </c>
      <c r="J14" s="277"/>
      <c r="K14" s="176" t="e">
        <f t="shared" si="0"/>
        <v>#DIV/0!</v>
      </c>
      <c r="L14" s="177" t="e">
        <f t="shared" si="1"/>
        <v>#DIV/0!</v>
      </c>
      <c r="N14" s="65"/>
      <c r="Q14" s="69"/>
      <c r="R14" s="69"/>
      <c r="S14" s="69"/>
    </row>
    <row r="15" spans="1:19" ht="36" customHeight="1" x14ac:dyDescent="0.3">
      <c r="A15" s="39" t="s">
        <v>37</v>
      </c>
      <c r="B15" s="151"/>
      <c r="C15" s="74" t="s">
        <v>77</v>
      </c>
      <c r="D15" s="74" t="s">
        <v>98</v>
      </c>
      <c r="E15" s="151" t="s">
        <v>30</v>
      </c>
      <c r="F15" s="76">
        <v>13.35</v>
      </c>
      <c r="G15" s="74">
        <v>2</v>
      </c>
      <c r="H15" s="74">
        <f t="shared" si="3"/>
        <v>90.4</v>
      </c>
      <c r="I15" s="175">
        <f t="shared" si="2"/>
        <v>1206.8400000000001</v>
      </c>
      <c r="J15" s="277"/>
      <c r="K15" s="176" t="e">
        <f t="shared" si="0"/>
        <v>#DIV/0!</v>
      </c>
      <c r="L15" s="177" t="e">
        <f t="shared" si="1"/>
        <v>#DIV/0!</v>
      </c>
      <c r="N15" s="65"/>
      <c r="O15" s="69"/>
      <c r="P15" s="69"/>
      <c r="Q15" s="69"/>
      <c r="R15" s="69"/>
      <c r="S15" s="69"/>
    </row>
    <row r="16" spans="1:19" ht="22.9" customHeight="1" x14ac:dyDescent="0.3">
      <c r="A16" s="39" t="s">
        <v>37</v>
      </c>
      <c r="B16" s="151"/>
      <c r="C16" s="74" t="s">
        <v>206</v>
      </c>
      <c r="D16" s="74" t="s">
        <v>98</v>
      </c>
      <c r="E16" s="151" t="s">
        <v>30</v>
      </c>
      <c r="F16" s="76">
        <v>33.049999999999997</v>
      </c>
      <c r="G16" s="74">
        <v>2</v>
      </c>
      <c r="H16" s="74">
        <f t="shared" si="3"/>
        <v>90.4</v>
      </c>
      <c r="I16" s="175">
        <f t="shared" si="2"/>
        <v>2987.72</v>
      </c>
      <c r="J16" s="277"/>
      <c r="K16" s="176" t="e">
        <f t="shared" si="0"/>
        <v>#DIV/0!</v>
      </c>
      <c r="L16" s="177" t="e">
        <f t="shared" si="1"/>
        <v>#DIV/0!</v>
      </c>
      <c r="N16" s="71"/>
      <c r="O16" s="69"/>
      <c r="P16" s="69"/>
      <c r="Q16" s="69"/>
      <c r="R16" s="69"/>
      <c r="S16" s="69"/>
    </row>
    <row r="17" spans="1:19" ht="25.15" customHeight="1" x14ac:dyDescent="0.3">
      <c r="A17" s="39" t="s">
        <v>37</v>
      </c>
      <c r="B17" s="151"/>
      <c r="C17" s="74" t="s">
        <v>207</v>
      </c>
      <c r="D17" s="74" t="s">
        <v>92</v>
      </c>
      <c r="E17" s="151" t="s">
        <v>31</v>
      </c>
      <c r="F17" s="76">
        <v>47.08</v>
      </c>
      <c r="G17" s="74">
        <v>5</v>
      </c>
      <c r="H17" s="74">
        <f t="shared" si="3"/>
        <v>226</v>
      </c>
      <c r="I17" s="175">
        <f t="shared" si="2"/>
        <v>10640.08</v>
      </c>
      <c r="J17" s="277"/>
      <c r="K17" s="176" t="e">
        <f t="shared" si="0"/>
        <v>#DIV/0!</v>
      </c>
      <c r="L17" s="177" t="e">
        <f t="shared" si="1"/>
        <v>#DIV/0!</v>
      </c>
      <c r="N17" s="71"/>
      <c r="O17" s="66"/>
      <c r="P17" s="65"/>
      <c r="Q17" s="65"/>
      <c r="R17" s="67"/>
      <c r="S17" s="65"/>
    </row>
    <row r="18" spans="1:19" ht="26.45" customHeight="1" x14ac:dyDescent="0.3">
      <c r="A18" s="39" t="s">
        <v>37</v>
      </c>
      <c r="B18" s="151"/>
      <c r="C18" s="74" t="s">
        <v>208</v>
      </c>
      <c r="D18" s="74" t="s">
        <v>92</v>
      </c>
      <c r="E18" s="151" t="s">
        <v>30</v>
      </c>
      <c r="F18" s="76">
        <v>17.41</v>
      </c>
      <c r="G18" s="74">
        <v>5</v>
      </c>
      <c r="H18" s="74">
        <f t="shared" si="3"/>
        <v>226</v>
      </c>
      <c r="I18" s="175">
        <f t="shared" si="2"/>
        <v>3934.66</v>
      </c>
      <c r="J18" s="277"/>
      <c r="K18" s="176" t="e">
        <f t="shared" si="0"/>
        <v>#DIV/0!</v>
      </c>
      <c r="L18" s="177" t="e">
        <f t="shared" si="1"/>
        <v>#DIV/0!</v>
      </c>
      <c r="N18" s="65"/>
      <c r="O18" s="66"/>
      <c r="P18" s="65"/>
      <c r="Q18" s="65"/>
      <c r="R18" s="67"/>
      <c r="S18" s="65"/>
    </row>
    <row r="19" spans="1:19" ht="25.15" customHeight="1" x14ac:dyDescent="0.3">
      <c r="A19" s="39" t="s">
        <v>37</v>
      </c>
      <c r="B19" s="151"/>
      <c r="C19" s="74" t="s">
        <v>209</v>
      </c>
      <c r="D19" s="74" t="s">
        <v>92</v>
      </c>
      <c r="E19" s="151" t="s">
        <v>30</v>
      </c>
      <c r="F19" s="76">
        <v>17.91</v>
      </c>
      <c r="G19" s="74">
        <v>5</v>
      </c>
      <c r="H19" s="74">
        <f t="shared" si="3"/>
        <v>226</v>
      </c>
      <c r="I19" s="175">
        <f t="shared" si="2"/>
        <v>4047.66</v>
      </c>
      <c r="J19" s="277"/>
      <c r="K19" s="176" t="e">
        <f t="shared" si="0"/>
        <v>#DIV/0!</v>
      </c>
      <c r="L19" s="177" t="e">
        <f t="shared" si="1"/>
        <v>#DIV/0!</v>
      </c>
      <c r="N19" s="65"/>
      <c r="O19" s="66"/>
      <c r="P19" s="65"/>
      <c r="Q19" s="65"/>
      <c r="R19" s="67"/>
      <c r="S19" s="65"/>
    </row>
    <row r="20" spans="1:19" ht="22.9" customHeight="1" x14ac:dyDescent="0.3">
      <c r="A20" s="39" t="s">
        <v>37</v>
      </c>
      <c r="B20" s="151"/>
      <c r="C20" s="74" t="s">
        <v>210</v>
      </c>
      <c r="D20" s="74" t="s">
        <v>92</v>
      </c>
      <c r="E20" s="151" t="s">
        <v>31</v>
      </c>
      <c r="F20" s="76">
        <v>50.69</v>
      </c>
      <c r="G20" s="178">
        <v>5</v>
      </c>
      <c r="H20" s="74">
        <f t="shared" si="3"/>
        <v>226</v>
      </c>
      <c r="I20" s="175">
        <f t="shared" si="2"/>
        <v>11455.939999999999</v>
      </c>
      <c r="J20" s="277"/>
      <c r="K20" s="176" t="e">
        <f t="shared" si="0"/>
        <v>#DIV/0!</v>
      </c>
      <c r="L20" s="177" t="e">
        <f t="shared" si="1"/>
        <v>#DIV/0!</v>
      </c>
      <c r="N20" s="65"/>
      <c r="O20" s="66"/>
      <c r="P20" s="65"/>
      <c r="Q20" s="65"/>
      <c r="R20" s="67"/>
      <c r="S20" s="65"/>
    </row>
    <row r="21" spans="1:19" ht="28.15" customHeight="1" x14ac:dyDescent="0.3">
      <c r="A21" s="39" t="s">
        <v>37</v>
      </c>
      <c r="B21" s="151"/>
      <c r="C21" s="74" t="s">
        <v>211</v>
      </c>
      <c r="D21" s="74" t="s">
        <v>88</v>
      </c>
      <c r="E21" s="151" t="s">
        <v>35</v>
      </c>
      <c r="F21" s="76">
        <v>10.210000000000001</v>
      </c>
      <c r="G21" s="74">
        <v>5</v>
      </c>
      <c r="H21" s="74">
        <f t="shared" si="3"/>
        <v>226</v>
      </c>
      <c r="I21" s="175">
        <f t="shared" si="2"/>
        <v>2307.46</v>
      </c>
      <c r="J21" s="277"/>
      <c r="K21" s="176" t="e">
        <f t="shared" si="0"/>
        <v>#DIV/0!</v>
      </c>
      <c r="L21" s="177" t="e">
        <f t="shared" si="1"/>
        <v>#DIV/0!</v>
      </c>
      <c r="N21" s="65"/>
      <c r="O21" s="66"/>
      <c r="P21" s="65"/>
      <c r="Q21" s="65"/>
      <c r="R21" s="67"/>
      <c r="S21" s="65"/>
    </row>
    <row r="22" spans="1:19" ht="30.6" customHeight="1" x14ac:dyDescent="0.3">
      <c r="A22" s="39" t="s">
        <v>37</v>
      </c>
      <c r="B22" s="151"/>
      <c r="C22" s="74" t="s">
        <v>176</v>
      </c>
      <c r="D22" s="74" t="s">
        <v>88</v>
      </c>
      <c r="E22" s="151" t="s">
        <v>35</v>
      </c>
      <c r="F22" s="76">
        <v>10.119999999999999</v>
      </c>
      <c r="G22" s="74">
        <v>5</v>
      </c>
      <c r="H22" s="74">
        <f t="shared" si="3"/>
        <v>226</v>
      </c>
      <c r="I22" s="175">
        <f t="shared" si="2"/>
        <v>2287.12</v>
      </c>
      <c r="J22" s="277"/>
      <c r="K22" s="176" t="e">
        <f t="shared" si="0"/>
        <v>#DIV/0!</v>
      </c>
      <c r="L22" s="177" t="e">
        <f t="shared" si="1"/>
        <v>#DIV/0!</v>
      </c>
      <c r="N22" s="65"/>
      <c r="O22" s="66"/>
      <c r="P22" s="65"/>
      <c r="Q22" s="65"/>
      <c r="R22" s="67"/>
      <c r="S22" s="65"/>
    </row>
    <row r="23" spans="1:19" ht="25.15" customHeight="1" x14ac:dyDescent="0.3">
      <c r="A23" s="39" t="s">
        <v>37</v>
      </c>
      <c r="B23" s="151"/>
      <c r="C23" s="74" t="s">
        <v>212</v>
      </c>
      <c r="D23" s="74" t="s">
        <v>28</v>
      </c>
      <c r="E23" s="151" t="s">
        <v>41</v>
      </c>
      <c r="F23" s="76">
        <v>12</v>
      </c>
      <c r="G23" s="150">
        <v>0</v>
      </c>
      <c r="H23" s="74">
        <f t="shared" si="3"/>
        <v>0</v>
      </c>
      <c r="I23" s="175"/>
      <c r="J23" s="179"/>
      <c r="K23" s="176"/>
      <c r="L23" s="177"/>
      <c r="N23" s="65"/>
      <c r="O23" s="66"/>
      <c r="P23" s="65"/>
      <c r="Q23" s="65"/>
      <c r="R23" s="67"/>
      <c r="S23" s="65"/>
    </row>
    <row r="24" spans="1:19" ht="30" customHeight="1" x14ac:dyDescent="0.3">
      <c r="A24" s="39" t="s">
        <v>37</v>
      </c>
      <c r="B24" s="151"/>
      <c r="C24" s="74" t="s">
        <v>213</v>
      </c>
      <c r="D24" s="74" t="s">
        <v>28</v>
      </c>
      <c r="E24" s="151" t="s">
        <v>35</v>
      </c>
      <c r="F24" s="76">
        <v>2.9</v>
      </c>
      <c r="G24" s="74">
        <v>0</v>
      </c>
      <c r="H24" s="74">
        <f t="shared" si="3"/>
        <v>0</v>
      </c>
      <c r="I24" s="175"/>
      <c r="J24" s="74"/>
      <c r="K24" s="176"/>
      <c r="L24" s="177"/>
      <c r="N24" s="65"/>
      <c r="O24" s="66"/>
      <c r="P24" s="65"/>
      <c r="Q24" s="65"/>
      <c r="R24" s="67"/>
      <c r="S24" s="65"/>
    </row>
    <row r="25" spans="1:19" ht="28.9" customHeight="1" x14ac:dyDescent="0.3">
      <c r="A25" s="39" t="s">
        <v>37</v>
      </c>
      <c r="B25" s="151"/>
      <c r="C25" s="74" t="s">
        <v>214</v>
      </c>
      <c r="D25" s="74" t="s">
        <v>32</v>
      </c>
      <c r="E25" s="151" t="s">
        <v>30</v>
      </c>
      <c r="F25" s="76">
        <v>1.54</v>
      </c>
      <c r="G25" s="74">
        <v>5</v>
      </c>
      <c r="H25" s="74">
        <f t="shared" si="3"/>
        <v>226</v>
      </c>
      <c r="I25" s="175">
        <f t="shared" si="2"/>
        <v>348.04</v>
      </c>
      <c r="J25" s="277"/>
      <c r="K25" s="176" t="e">
        <f t="shared" si="0"/>
        <v>#DIV/0!</v>
      </c>
      <c r="L25" s="177" t="e">
        <f t="shared" si="1"/>
        <v>#DIV/0!</v>
      </c>
      <c r="N25" s="65"/>
      <c r="O25" s="66"/>
      <c r="P25" s="65"/>
      <c r="Q25" s="65"/>
      <c r="R25" s="67"/>
      <c r="S25" s="65"/>
    </row>
    <row r="26" spans="1:19" ht="25.15" customHeight="1" x14ac:dyDescent="0.3">
      <c r="A26" s="39" t="s">
        <v>37</v>
      </c>
      <c r="B26" s="151"/>
      <c r="C26" s="74" t="s">
        <v>215</v>
      </c>
      <c r="D26" s="74" t="s">
        <v>34</v>
      </c>
      <c r="E26" s="151" t="s">
        <v>30</v>
      </c>
      <c r="F26" s="76">
        <v>6.84</v>
      </c>
      <c r="G26" s="74">
        <v>1</v>
      </c>
      <c r="H26" s="74">
        <f t="shared" si="3"/>
        <v>45.2</v>
      </c>
      <c r="I26" s="175">
        <f t="shared" si="2"/>
        <v>309.16800000000001</v>
      </c>
      <c r="J26" s="277"/>
      <c r="K26" s="176" t="e">
        <f t="shared" si="0"/>
        <v>#DIV/0!</v>
      </c>
      <c r="L26" s="177" t="e">
        <f t="shared" si="1"/>
        <v>#DIV/0!</v>
      </c>
      <c r="N26" s="65"/>
      <c r="O26" s="66"/>
      <c r="P26" s="65"/>
      <c r="Q26" s="65"/>
      <c r="R26" s="67"/>
      <c r="S26" s="65"/>
    </row>
    <row r="27" spans="1:19" ht="30" customHeight="1" x14ac:dyDescent="0.3">
      <c r="A27" s="39" t="s">
        <v>37</v>
      </c>
      <c r="B27" s="151"/>
      <c r="C27" s="74" t="s">
        <v>205</v>
      </c>
      <c r="D27" s="74" t="s">
        <v>32</v>
      </c>
      <c r="E27" s="151" t="s">
        <v>30</v>
      </c>
      <c r="F27" s="76">
        <v>6.4</v>
      </c>
      <c r="G27" s="74">
        <v>5</v>
      </c>
      <c r="H27" s="74">
        <f t="shared" si="3"/>
        <v>226</v>
      </c>
      <c r="I27" s="175">
        <f t="shared" si="2"/>
        <v>1446.4</v>
      </c>
      <c r="J27" s="277"/>
      <c r="K27" s="176" t="e">
        <f t="shared" si="0"/>
        <v>#DIV/0!</v>
      </c>
      <c r="L27" s="177" t="e">
        <f t="shared" si="1"/>
        <v>#DIV/0!</v>
      </c>
      <c r="N27" s="65"/>
      <c r="O27" s="66"/>
      <c r="P27" s="65"/>
      <c r="Q27" s="65"/>
      <c r="R27" s="67"/>
      <c r="S27" s="65"/>
    </row>
    <row r="28" spans="1:19" ht="26.45" customHeight="1" x14ac:dyDescent="0.3">
      <c r="A28" s="39" t="s">
        <v>37</v>
      </c>
      <c r="B28" s="151"/>
      <c r="C28" s="74" t="s">
        <v>216</v>
      </c>
      <c r="D28" s="74" t="s">
        <v>28</v>
      </c>
      <c r="E28" s="151" t="s">
        <v>30</v>
      </c>
      <c r="F28" s="76">
        <v>16.12</v>
      </c>
      <c r="G28" s="74">
        <v>0</v>
      </c>
      <c r="H28" s="74">
        <f t="shared" si="3"/>
        <v>0</v>
      </c>
      <c r="I28" s="175"/>
      <c r="J28" s="74"/>
      <c r="K28" s="176"/>
      <c r="L28" s="177"/>
      <c r="N28" s="65"/>
      <c r="O28" s="66"/>
      <c r="P28" s="65"/>
      <c r="Q28" s="65"/>
      <c r="R28" s="67"/>
      <c r="S28" s="65"/>
    </row>
    <row r="29" spans="1:19" ht="30" customHeight="1" x14ac:dyDescent="0.3">
      <c r="A29" s="39" t="s">
        <v>37</v>
      </c>
      <c r="B29" s="151"/>
      <c r="C29" s="74" t="s">
        <v>217</v>
      </c>
      <c r="D29" s="74" t="s">
        <v>28</v>
      </c>
      <c r="E29" s="151" t="s">
        <v>30</v>
      </c>
      <c r="F29" s="76">
        <v>36.25</v>
      </c>
      <c r="G29" s="74">
        <v>0</v>
      </c>
      <c r="H29" s="74">
        <f t="shared" si="3"/>
        <v>0</v>
      </c>
      <c r="I29" s="175"/>
      <c r="J29" s="74"/>
      <c r="K29" s="176"/>
      <c r="L29" s="177"/>
      <c r="N29" s="65"/>
      <c r="O29" s="66"/>
      <c r="P29" s="65"/>
      <c r="Q29" s="65"/>
      <c r="R29" s="67"/>
      <c r="S29" s="65"/>
    </row>
    <row r="30" spans="1:19" ht="29.45" customHeight="1" x14ac:dyDescent="0.3">
      <c r="A30" s="39" t="s">
        <v>37</v>
      </c>
      <c r="B30" s="151"/>
      <c r="C30" s="75" t="s">
        <v>150</v>
      </c>
      <c r="D30" s="74" t="s">
        <v>88</v>
      </c>
      <c r="E30" s="151" t="s">
        <v>35</v>
      </c>
      <c r="F30" s="76">
        <v>3.88</v>
      </c>
      <c r="G30" s="74">
        <v>5</v>
      </c>
      <c r="H30" s="74">
        <f t="shared" si="3"/>
        <v>226</v>
      </c>
      <c r="I30" s="175">
        <f t="shared" si="2"/>
        <v>876.88</v>
      </c>
      <c r="J30" s="277"/>
      <c r="K30" s="176" t="e">
        <f t="shared" si="0"/>
        <v>#DIV/0!</v>
      </c>
      <c r="L30" s="177" t="e">
        <f t="shared" si="1"/>
        <v>#DIV/0!</v>
      </c>
      <c r="N30" s="65"/>
      <c r="O30" s="66"/>
      <c r="P30" s="65"/>
      <c r="Q30" s="65"/>
      <c r="R30" s="67"/>
      <c r="S30" s="65"/>
    </row>
    <row r="31" spans="1:19" ht="33.75" customHeight="1" x14ac:dyDescent="0.3">
      <c r="A31" s="39" t="s">
        <v>97</v>
      </c>
      <c r="B31" s="151"/>
      <c r="C31" s="74" t="s">
        <v>218</v>
      </c>
      <c r="D31" s="74" t="s">
        <v>32</v>
      </c>
      <c r="E31" s="174" t="s">
        <v>219</v>
      </c>
      <c r="F31" s="76">
        <v>6.11</v>
      </c>
      <c r="G31" s="74">
        <v>5</v>
      </c>
      <c r="H31" s="74">
        <f t="shared" si="3"/>
        <v>226</v>
      </c>
      <c r="I31" s="175">
        <f t="shared" si="2"/>
        <v>1380.8600000000001</v>
      </c>
      <c r="J31" s="277"/>
      <c r="K31" s="176" t="e">
        <f t="shared" si="0"/>
        <v>#DIV/0!</v>
      </c>
      <c r="L31" s="177" t="e">
        <f t="shared" si="1"/>
        <v>#DIV/0!</v>
      </c>
      <c r="N31" s="65"/>
      <c r="O31" s="66"/>
      <c r="P31" s="65"/>
      <c r="Q31" s="65"/>
      <c r="R31" s="67"/>
      <c r="S31" s="65"/>
    </row>
    <row r="32" spans="1:19" ht="16.5" x14ac:dyDescent="0.3">
      <c r="A32" s="39" t="s">
        <v>39</v>
      </c>
      <c r="B32" s="151"/>
      <c r="C32" s="75" t="s">
        <v>220</v>
      </c>
      <c r="D32" s="74" t="s">
        <v>32</v>
      </c>
      <c r="E32" s="151" t="s">
        <v>30</v>
      </c>
      <c r="F32" s="76">
        <v>77.569999999999993</v>
      </c>
      <c r="G32" s="74">
        <v>5</v>
      </c>
      <c r="H32" s="74">
        <f t="shared" si="3"/>
        <v>226</v>
      </c>
      <c r="I32" s="175">
        <f t="shared" si="2"/>
        <v>17530.82</v>
      </c>
      <c r="J32" s="277"/>
      <c r="K32" s="176" t="e">
        <f t="shared" si="0"/>
        <v>#DIV/0!</v>
      </c>
      <c r="L32" s="177" t="e">
        <f t="shared" si="1"/>
        <v>#DIV/0!</v>
      </c>
      <c r="N32" s="65"/>
      <c r="O32" s="66"/>
      <c r="P32" s="65"/>
      <c r="Q32" s="65"/>
      <c r="R32" s="67"/>
      <c r="S32" s="65"/>
    </row>
    <row r="33" spans="1:19" ht="42.6" customHeight="1" x14ac:dyDescent="0.3">
      <c r="A33" s="39" t="s">
        <v>39</v>
      </c>
      <c r="B33" s="151"/>
      <c r="C33" s="75" t="s">
        <v>221</v>
      </c>
      <c r="D33" s="74" t="s">
        <v>98</v>
      </c>
      <c r="E33" s="180" t="s">
        <v>30</v>
      </c>
      <c r="F33" s="181">
        <v>19.84</v>
      </c>
      <c r="G33" s="179">
        <v>2</v>
      </c>
      <c r="H33" s="74">
        <f t="shared" si="3"/>
        <v>90.4</v>
      </c>
      <c r="I33" s="175">
        <f t="shared" si="2"/>
        <v>1793.5360000000001</v>
      </c>
      <c r="J33" s="277"/>
      <c r="K33" s="176" t="e">
        <f t="shared" si="0"/>
        <v>#DIV/0!</v>
      </c>
      <c r="L33" s="177" t="e">
        <f t="shared" si="1"/>
        <v>#DIV/0!</v>
      </c>
      <c r="N33" s="65"/>
      <c r="O33" s="66"/>
      <c r="P33" s="65"/>
      <c r="Q33" s="65"/>
      <c r="R33" s="67"/>
      <c r="S33" s="65"/>
    </row>
    <row r="34" spans="1:19" ht="25.15" customHeight="1" x14ac:dyDescent="0.3">
      <c r="A34" s="39" t="s">
        <v>39</v>
      </c>
      <c r="B34" s="151"/>
      <c r="C34" s="74" t="s">
        <v>222</v>
      </c>
      <c r="D34" s="74" t="s">
        <v>92</v>
      </c>
      <c r="E34" s="151" t="s">
        <v>31</v>
      </c>
      <c r="F34" s="76">
        <v>50.72</v>
      </c>
      <c r="G34" s="74">
        <v>5</v>
      </c>
      <c r="H34" s="74">
        <f t="shared" si="3"/>
        <v>226</v>
      </c>
      <c r="I34" s="175">
        <f t="shared" si="2"/>
        <v>11462.72</v>
      </c>
      <c r="J34" s="277"/>
      <c r="K34" s="176" t="e">
        <f t="shared" si="0"/>
        <v>#DIV/0!</v>
      </c>
      <c r="L34" s="177" t="e">
        <f t="shared" si="1"/>
        <v>#DIV/0!</v>
      </c>
      <c r="N34" s="65"/>
      <c r="O34" s="66"/>
      <c r="P34" s="65"/>
      <c r="Q34" s="65"/>
      <c r="R34" s="67"/>
      <c r="S34" s="65"/>
    </row>
    <row r="35" spans="1:19" ht="30" customHeight="1" x14ac:dyDescent="0.3">
      <c r="A35" s="39" t="s">
        <v>39</v>
      </c>
      <c r="B35" s="151"/>
      <c r="C35" s="74" t="s">
        <v>223</v>
      </c>
      <c r="D35" s="74" t="s">
        <v>92</v>
      </c>
      <c r="E35" s="151" t="s">
        <v>31</v>
      </c>
      <c r="F35" s="76">
        <v>47.08</v>
      </c>
      <c r="G35" s="74">
        <v>5</v>
      </c>
      <c r="H35" s="74">
        <f t="shared" si="3"/>
        <v>226</v>
      </c>
      <c r="I35" s="175">
        <f t="shared" si="2"/>
        <v>10640.08</v>
      </c>
      <c r="J35" s="277"/>
      <c r="K35" s="176" t="e">
        <f t="shared" si="0"/>
        <v>#DIV/0!</v>
      </c>
      <c r="L35" s="177" t="e">
        <f t="shared" si="1"/>
        <v>#DIV/0!</v>
      </c>
      <c r="N35" s="65"/>
      <c r="O35" s="66"/>
      <c r="P35" s="65"/>
      <c r="Q35" s="65"/>
      <c r="R35" s="67"/>
      <c r="S35" s="65"/>
    </row>
    <row r="36" spans="1:19" ht="26.45" customHeight="1" x14ac:dyDescent="0.3">
      <c r="A36" s="39" t="s">
        <v>39</v>
      </c>
      <c r="B36" s="151"/>
      <c r="C36" s="74" t="s">
        <v>224</v>
      </c>
      <c r="D36" s="74" t="s">
        <v>92</v>
      </c>
      <c r="E36" s="151" t="s">
        <v>155</v>
      </c>
      <c r="F36" s="76">
        <v>41.42</v>
      </c>
      <c r="G36" s="74">
        <v>5</v>
      </c>
      <c r="H36" s="74">
        <f t="shared" si="3"/>
        <v>226</v>
      </c>
      <c r="I36" s="175">
        <f t="shared" si="2"/>
        <v>9360.92</v>
      </c>
      <c r="J36" s="277"/>
      <c r="K36" s="176" t="e">
        <f t="shared" si="0"/>
        <v>#DIV/0!</v>
      </c>
      <c r="L36" s="177" t="e">
        <f t="shared" si="1"/>
        <v>#DIV/0!</v>
      </c>
      <c r="N36" s="65"/>
      <c r="O36" s="66"/>
      <c r="P36" s="65"/>
      <c r="Q36" s="65"/>
      <c r="R36" s="67"/>
      <c r="S36" s="65"/>
    </row>
    <row r="37" spans="1:19" ht="24" customHeight="1" x14ac:dyDescent="0.3">
      <c r="A37" s="39" t="s">
        <v>39</v>
      </c>
      <c r="B37" s="151"/>
      <c r="C37" s="74" t="s">
        <v>225</v>
      </c>
      <c r="D37" s="74" t="s">
        <v>92</v>
      </c>
      <c r="E37" s="151" t="s">
        <v>31</v>
      </c>
      <c r="F37" s="76">
        <v>44.23</v>
      </c>
      <c r="G37" s="74">
        <v>5</v>
      </c>
      <c r="H37" s="74">
        <f t="shared" si="3"/>
        <v>226</v>
      </c>
      <c r="I37" s="175">
        <f t="shared" si="2"/>
        <v>9995.98</v>
      </c>
      <c r="J37" s="277"/>
      <c r="K37" s="176" t="e">
        <f t="shared" si="0"/>
        <v>#DIV/0!</v>
      </c>
      <c r="L37" s="177" t="e">
        <f t="shared" si="1"/>
        <v>#DIV/0!</v>
      </c>
      <c r="N37" s="65"/>
      <c r="O37" s="66"/>
      <c r="P37" s="65"/>
      <c r="Q37" s="65"/>
      <c r="R37" s="67"/>
      <c r="S37" s="65"/>
    </row>
    <row r="38" spans="1:19" ht="28.9" customHeight="1" x14ac:dyDescent="0.3">
      <c r="A38" s="39" t="s">
        <v>39</v>
      </c>
      <c r="B38" s="151"/>
      <c r="C38" s="74" t="s">
        <v>64</v>
      </c>
      <c r="D38" s="74" t="s">
        <v>88</v>
      </c>
      <c r="E38" s="151" t="s">
        <v>35</v>
      </c>
      <c r="F38" s="76">
        <v>10.119999999999999</v>
      </c>
      <c r="G38" s="150">
        <v>5</v>
      </c>
      <c r="H38" s="74">
        <f t="shared" si="3"/>
        <v>226</v>
      </c>
      <c r="I38" s="175">
        <f t="shared" si="2"/>
        <v>2287.12</v>
      </c>
      <c r="J38" s="277"/>
      <c r="K38" s="176" t="e">
        <f t="shared" si="0"/>
        <v>#DIV/0!</v>
      </c>
      <c r="L38" s="177" t="e">
        <f t="shared" si="1"/>
        <v>#DIV/0!</v>
      </c>
      <c r="N38" s="65"/>
      <c r="O38" s="66"/>
      <c r="P38" s="65"/>
      <c r="Q38" s="65"/>
      <c r="R38" s="67"/>
      <c r="S38" s="65"/>
    </row>
    <row r="39" spans="1:19" ht="24" customHeight="1" x14ac:dyDescent="0.3">
      <c r="A39" s="39" t="s">
        <v>39</v>
      </c>
      <c r="B39" s="151"/>
      <c r="C39" s="74" t="s">
        <v>211</v>
      </c>
      <c r="D39" s="74" t="s">
        <v>88</v>
      </c>
      <c r="E39" s="151" t="s">
        <v>35</v>
      </c>
      <c r="F39" s="76">
        <v>10.23</v>
      </c>
      <c r="G39" s="150">
        <v>5</v>
      </c>
      <c r="H39" s="74">
        <f t="shared" si="3"/>
        <v>226</v>
      </c>
      <c r="I39" s="175">
        <f t="shared" si="2"/>
        <v>2311.98</v>
      </c>
      <c r="J39" s="277"/>
      <c r="K39" s="176" t="e">
        <f t="shared" si="0"/>
        <v>#DIV/0!</v>
      </c>
      <c r="L39" s="177" t="e">
        <f t="shared" si="1"/>
        <v>#DIV/0!</v>
      </c>
      <c r="N39" s="65"/>
      <c r="O39" s="66"/>
      <c r="P39" s="65"/>
      <c r="Q39" s="65"/>
      <c r="R39" s="67"/>
      <c r="S39" s="65"/>
    </row>
    <row r="40" spans="1:19" ht="25.15" customHeight="1" x14ac:dyDescent="0.3">
      <c r="A40" s="39" t="s">
        <v>39</v>
      </c>
      <c r="B40" s="151"/>
      <c r="C40" s="74" t="s">
        <v>93</v>
      </c>
      <c r="D40" s="74" t="s">
        <v>181</v>
      </c>
      <c r="E40" s="151" t="s">
        <v>30</v>
      </c>
      <c r="F40" s="76">
        <v>16.28</v>
      </c>
      <c r="G40" s="150" t="s">
        <v>182</v>
      </c>
      <c r="H40" s="74">
        <v>2</v>
      </c>
      <c r="I40" s="175">
        <f t="shared" si="2"/>
        <v>32.56</v>
      </c>
      <c r="J40" s="277"/>
      <c r="K40" s="176" t="e">
        <f t="shared" si="0"/>
        <v>#DIV/0!</v>
      </c>
      <c r="L40" s="177" t="e">
        <f t="shared" si="1"/>
        <v>#DIV/0!</v>
      </c>
      <c r="N40" s="65"/>
      <c r="O40" s="66"/>
      <c r="P40" s="65"/>
      <c r="Q40" s="65"/>
      <c r="R40" s="67"/>
      <c r="S40" s="65"/>
    </row>
    <row r="41" spans="1:19" ht="28.15" customHeight="1" x14ac:dyDescent="0.3">
      <c r="A41" s="39" t="s">
        <v>39</v>
      </c>
      <c r="B41" s="151"/>
      <c r="C41" s="74" t="s">
        <v>213</v>
      </c>
      <c r="D41" s="74" t="s">
        <v>28</v>
      </c>
      <c r="E41" s="151" t="s">
        <v>35</v>
      </c>
      <c r="F41" s="76">
        <v>3.12</v>
      </c>
      <c r="G41" s="150">
        <v>0</v>
      </c>
      <c r="H41" s="74">
        <f t="shared" si="3"/>
        <v>0</v>
      </c>
      <c r="I41" s="175"/>
      <c r="J41" s="74"/>
      <c r="K41" s="176"/>
      <c r="L41" s="177"/>
      <c r="N41" s="65"/>
      <c r="O41" s="66"/>
      <c r="P41" s="65"/>
      <c r="Q41" s="65"/>
      <c r="R41" s="67"/>
      <c r="S41" s="65"/>
    </row>
    <row r="42" spans="1:19" ht="26.45" customHeight="1" x14ac:dyDescent="0.3">
      <c r="A42" s="39" t="s">
        <v>39</v>
      </c>
      <c r="B42" s="151"/>
      <c r="C42" s="74" t="s">
        <v>58</v>
      </c>
      <c r="D42" s="74" t="s">
        <v>92</v>
      </c>
      <c r="E42" s="151" t="s">
        <v>30</v>
      </c>
      <c r="F42" s="76">
        <v>28.03</v>
      </c>
      <c r="G42" s="150">
        <v>5</v>
      </c>
      <c r="H42" s="74">
        <f t="shared" si="3"/>
        <v>226</v>
      </c>
      <c r="I42" s="175">
        <f t="shared" si="2"/>
        <v>6334.7800000000007</v>
      </c>
      <c r="J42" s="277"/>
      <c r="K42" s="176" t="e">
        <f t="shared" si="0"/>
        <v>#DIV/0!</v>
      </c>
      <c r="L42" s="177" t="e">
        <f t="shared" si="1"/>
        <v>#DIV/0!</v>
      </c>
      <c r="N42" s="65"/>
      <c r="O42" s="66"/>
      <c r="P42" s="65"/>
      <c r="Q42" s="65"/>
      <c r="R42" s="67"/>
      <c r="S42" s="65"/>
    </row>
    <row r="43" spans="1:19" ht="30" customHeight="1" x14ac:dyDescent="0.3">
      <c r="A43" s="39" t="s">
        <v>39</v>
      </c>
      <c r="B43" s="151"/>
      <c r="C43" s="74" t="s">
        <v>226</v>
      </c>
      <c r="D43" s="74" t="s">
        <v>92</v>
      </c>
      <c r="E43" s="151" t="s">
        <v>30</v>
      </c>
      <c r="F43" s="76">
        <v>21.73</v>
      </c>
      <c r="G43" s="150">
        <v>5</v>
      </c>
      <c r="H43" s="74">
        <f t="shared" si="3"/>
        <v>226</v>
      </c>
      <c r="I43" s="175">
        <f t="shared" si="2"/>
        <v>4910.9800000000005</v>
      </c>
      <c r="J43" s="277"/>
      <c r="K43" s="176" t="e">
        <f t="shared" si="0"/>
        <v>#DIV/0!</v>
      </c>
      <c r="L43" s="177" t="e">
        <f t="shared" si="1"/>
        <v>#DIV/0!</v>
      </c>
      <c r="N43" s="65"/>
      <c r="O43" s="66"/>
      <c r="P43" s="65"/>
      <c r="Q43" s="65"/>
      <c r="R43" s="67"/>
      <c r="S43" s="65"/>
    </row>
    <row r="44" spans="1:19" ht="24.6" customHeight="1" x14ac:dyDescent="0.3">
      <c r="A44" s="39" t="s">
        <v>39</v>
      </c>
      <c r="B44" s="151"/>
      <c r="C44" s="74" t="s">
        <v>227</v>
      </c>
      <c r="D44" s="74" t="s">
        <v>92</v>
      </c>
      <c r="E44" s="151" t="s">
        <v>30</v>
      </c>
      <c r="F44" s="76">
        <v>25.15</v>
      </c>
      <c r="G44" s="150">
        <v>5</v>
      </c>
      <c r="H44" s="74">
        <f t="shared" si="3"/>
        <v>226</v>
      </c>
      <c r="I44" s="175">
        <f t="shared" si="2"/>
        <v>5683.9</v>
      </c>
      <c r="J44" s="277"/>
      <c r="K44" s="176" t="e">
        <f t="shared" si="0"/>
        <v>#DIV/0!</v>
      </c>
      <c r="L44" s="177" t="e">
        <f t="shared" si="1"/>
        <v>#DIV/0!</v>
      </c>
      <c r="N44" s="65"/>
      <c r="O44" s="66"/>
      <c r="P44" s="65"/>
      <c r="Q44" s="65"/>
      <c r="R44" s="67"/>
      <c r="S44" s="65"/>
    </row>
    <row r="45" spans="1:19" ht="16.5" x14ac:dyDescent="0.3">
      <c r="A45" s="39" t="s">
        <v>39</v>
      </c>
      <c r="B45" s="151"/>
      <c r="C45" s="75" t="s">
        <v>228</v>
      </c>
      <c r="D45" s="74" t="s">
        <v>246</v>
      </c>
      <c r="E45" s="151" t="s">
        <v>41</v>
      </c>
      <c r="F45" s="76">
        <v>57.21</v>
      </c>
      <c r="G45" s="150" t="s">
        <v>247</v>
      </c>
      <c r="H45" s="74">
        <v>12</v>
      </c>
      <c r="I45" s="175">
        <f t="shared" si="2"/>
        <v>686.52</v>
      </c>
      <c r="J45" s="277"/>
      <c r="K45" s="176" t="e">
        <f t="shared" si="0"/>
        <v>#DIV/0!</v>
      </c>
      <c r="L45" s="177" t="e">
        <f t="shared" si="1"/>
        <v>#DIV/0!</v>
      </c>
      <c r="N45" s="65"/>
      <c r="O45" s="66"/>
      <c r="P45" s="65"/>
      <c r="Q45" s="65"/>
      <c r="R45" s="67"/>
      <c r="S45" s="65"/>
    </row>
    <row r="46" spans="1:19" ht="27" customHeight="1" thickBot="1" x14ac:dyDescent="0.35">
      <c r="A46" s="182" t="s">
        <v>229</v>
      </c>
      <c r="B46" s="183"/>
      <c r="C46" s="153" t="s">
        <v>230</v>
      </c>
      <c r="D46" s="164" t="s">
        <v>28</v>
      </c>
      <c r="E46" s="153"/>
      <c r="F46" s="153"/>
      <c r="G46" s="164">
        <v>0</v>
      </c>
      <c r="H46" s="74">
        <f t="shared" si="3"/>
        <v>0</v>
      </c>
      <c r="I46" s="175"/>
      <c r="J46" s="184"/>
      <c r="K46" s="176"/>
      <c r="L46" s="177"/>
      <c r="N46" s="65"/>
      <c r="O46" s="66"/>
      <c r="P46" s="65"/>
      <c r="Q46" s="65"/>
      <c r="R46" s="67"/>
      <c r="S46" s="65"/>
    </row>
    <row r="47" spans="1:19" ht="17.25" thickBot="1" x14ac:dyDescent="0.35">
      <c r="A47" s="77" t="s">
        <v>52</v>
      </c>
      <c r="B47" s="78"/>
      <c r="C47" s="79"/>
      <c r="D47" s="79"/>
      <c r="E47" s="79"/>
      <c r="F47" s="80">
        <f>SUM(F9:F46)</f>
        <v>869.58999999999992</v>
      </c>
      <c r="G47" s="79"/>
      <c r="H47" s="79"/>
      <c r="I47" s="80">
        <f>SUM(I9:I46)</f>
        <v>148597.12399999998</v>
      </c>
      <c r="J47" s="80"/>
      <c r="K47" s="185" t="e">
        <f>ROUND(SUM(K9:K46),2)</f>
        <v>#DIV/0!</v>
      </c>
      <c r="L47" s="82" t="e">
        <f>ROUND(SUM(L9:L46),2)</f>
        <v>#DIV/0!</v>
      </c>
      <c r="N47" s="65"/>
      <c r="O47" s="66"/>
      <c r="P47" s="65"/>
      <c r="Q47" s="65"/>
      <c r="R47" s="67"/>
      <c r="S47" s="65"/>
    </row>
    <row r="48" spans="1:19" ht="17.25" thickBot="1" x14ac:dyDescent="0.35">
      <c r="A48" s="41"/>
      <c r="B48" s="42"/>
      <c r="C48" s="41"/>
      <c r="D48" s="41"/>
      <c r="E48" s="41"/>
      <c r="F48" s="43"/>
      <c r="G48" s="41"/>
      <c r="H48" s="41"/>
      <c r="I48" s="43"/>
      <c r="J48" s="41"/>
      <c r="K48" s="83"/>
      <c r="L48" s="83"/>
      <c r="N48" s="71"/>
      <c r="O48" s="66"/>
      <c r="P48" s="65"/>
      <c r="Q48" s="65"/>
      <c r="R48" s="67"/>
      <c r="S48" s="65"/>
    </row>
    <row r="49" spans="1:19" ht="19.5" customHeight="1" thickBot="1" x14ac:dyDescent="0.35">
      <c r="A49" s="41"/>
      <c r="B49" s="42"/>
      <c r="C49" s="41"/>
      <c r="D49" s="84"/>
      <c r="E49" s="85"/>
      <c r="F49" s="86" t="s">
        <v>45</v>
      </c>
      <c r="G49" s="87"/>
      <c r="H49" s="88"/>
      <c r="I49" s="89">
        <f>SUM(I9:I46)</f>
        <v>148597.12399999998</v>
      </c>
      <c r="J49" s="86" t="s">
        <v>46</v>
      </c>
      <c r="K49" s="88"/>
      <c r="L49" s="90" t="e">
        <f>SUM(K9:K46)</f>
        <v>#DIV/0!</v>
      </c>
      <c r="N49" s="65"/>
      <c r="O49" s="66"/>
      <c r="P49" s="65"/>
      <c r="Q49" s="65"/>
      <c r="R49" s="67"/>
      <c r="S49" s="65"/>
    </row>
    <row r="50" spans="1:19" ht="11.25" customHeight="1" thickBot="1" x14ac:dyDescent="0.35">
      <c r="A50" s="41"/>
      <c r="B50" s="42"/>
      <c r="C50" s="41"/>
      <c r="D50" s="84"/>
      <c r="E50" s="85"/>
      <c r="F50" s="85"/>
      <c r="G50" s="84"/>
      <c r="H50" s="85"/>
      <c r="I50" s="91"/>
      <c r="J50" s="85"/>
      <c r="K50" s="85"/>
      <c r="L50" s="92"/>
      <c r="N50" s="65"/>
      <c r="O50" s="66"/>
      <c r="P50" s="65"/>
      <c r="Q50" s="65"/>
      <c r="R50" s="67"/>
      <c r="S50" s="65"/>
    </row>
    <row r="51" spans="1:19" ht="19.5" customHeight="1" thickBot="1" x14ac:dyDescent="0.35">
      <c r="A51" s="41"/>
      <c r="B51" s="42"/>
      <c r="C51" s="41"/>
      <c r="D51" s="84"/>
      <c r="E51" s="85"/>
      <c r="F51" s="86" t="s">
        <v>47</v>
      </c>
      <c r="G51" s="93"/>
      <c r="H51" s="88"/>
      <c r="I51" s="94"/>
      <c r="J51" s="88"/>
      <c r="K51" s="95"/>
      <c r="L51" s="96" t="e">
        <f>ROUND(SUM(I49/L49),2)</f>
        <v>#DIV/0!</v>
      </c>
      <c r="N51" s="65"/>
      <c r="O51" s="66"/>
      <c r="P51" s="65"/>
      <c r="Q51" s="65"/>
      <c r="R51" s="67"/>
      <c r="S51" s="65"/>
    </row>
    <row r="52" spans="1:19" ht="11.25" customHeight="1" thickBot="1" x14ac:dyDescent="0.35">
      <c r="A52" s="41"/>
      <c r="B52" s="42"/>
      <c r="C52" s="41"/>
      <c r="D52" s="84"/>
      <c r="E52" s="85"/>
      <c r="F52" s="85"/>
      <c r="G52" s="84"/>
      <c r="H52" s="85"/>
      <c r="I52" s="91"/>
      <c r="J52" s="85"/>
      <c r="K52" s="85"/>
      <c r="L52" s="97"/>
      <c r="N52" s="65"/>
      <c r="O52" s="66"/>
      <c r="P52" s="65"/>
      <c r="Q52" s="65"/>
      <c r="R52" s="67"/>
      <c r="S52" s="65"/>
    </row>
    <row r="53" spans="1:19" ht="19.5" customHeight="1" thickBot="1" x14ac:dyDescent="0.35">
      <c r="A53" s="41"/>
      <c r="B53" s="42"/>
      <c r="C53" s="41"/>
      <c r="D53" s="84"/>
      <c r="E53" s="85"/>
      <c r="F53" s="98" t="s">
        <v>48</v>
      </c>
      <c r="G53" s="93"/>
      <c r="H53" s="88"/>
      <c r="I53" s="99"/>
      <c r="J53" s="88"/>
      <c r="K53" s="95"/>
      <c r="L53" s="96" t="e">
        <f>ROUND((L49/L4),2)</f>
        <v>#DIV/0!</v>
      </c>
      <c r="N53" s="65"/>
      <c r="O53" s="66"/>
      <c r="P53" s="65"/>
      <c r="Q53" s="65"/>
      <c r="R53" s="67"/>
      <c r="S53" s="65"/>
    </row>
    <row r="54" spans="1:19" ht="11.25" customHeight="1" thickBot="1" x14ac:dyDescent="0.35">
      <c r="A54" s="41"/>
      <c r="B54" s="42"/>
      <c r="C54" s="41"/>
      <c r="D54" s="84"/>
      <c r="E54" s="85"/>
      <c r="F54" s="85"/>
      <c r="G54" s="84"/>
      <c r="H54" s="85"/>
      <c r="I54" s="91"/>
      <c r="J54" s="85"/>
      <c r="K54" s="85"/>
      <c r="L54" s="85"/>
      <c r="N54" s="65"/>
      <c r="O54" s="66"/>
      <c r="P54" s="65"/>
      <c r="Q54" s="65"/>
      <c r="R54" s="67"/>
      <c r="S54" s="65"/>
    </row>
    <row r="55" spans="1:19" ht="17.25" thickBot="1" x14ac:dyDescent="0.35">
      <c r="A55" s="41"/>
      <c r="B55" s="42"/>
      <c r="C55" s="41"/>
      <c r="D55" s="84"/>
      <c r="E55" s="85"/>
      <c r="F55" s="98" t="s">
        <v>49</v>
      </c>
      <c r="G55" s="93"/>
      <c r="H55" s="88"/>
      <c r="I55" s="94"/>
      <c r="J55" s="88"/>
      <c r="K55" s="95"/>
      <c r="L55" s="248"/>
      <c r="N55" s="65"/>
      <c r="O55" s="66"/>
      <c r="P55" s="65"/>
      <c r="Q55" s="65"/>
      <c r="R55" s="67"/>
      <c r="S55" s="65"/>
    </row>
    <row r="56" spans="1:19" ht="11.25" customHeight="1" thickBot="1" x14ac:dyDescent="0.35">
      <c r="A56" s="41"/>
      <c r="B56" s="42"/>
      <c r="C56" s="41"/>
      <c r="D56" s="84"/>
      <c r="E56" s="85"/>
      <c r="F56" s="85"/>
      <c r="G56" s="84"/>
      <c r="H56" s="85"/>
      <c r="I56" s="91"/>
      <c r="J56" s="85"/>
      <c r="K56" s="85"/>
      <c r="L56" s="97"/>
      <c r="N56" s="65"/>
      <c r="O56" s="66"/>
      <c r="P56" s="65"/>
      <c r="Q56" s="65"/>
      <c r="R56" s="67"/>
      <c r="S56" s="65"/>
    </row>
    <row r="57" spans="1:19" ht="17.25" thickBot="1" x14ac:dyDescent="0.35">
      <c r="A57" s="41"/>
      <c r="B57" s="42"/>
      <c r="C57" s="41"/>
      <c r="D57" s="322" t="s">
        <v>100</v>
      </c>
      <c r="E57" s="323"/>
      <c r="F57" s="323"/>
      <c r="G57" s="323"/>
      <c r="H57" s="323"/>
      <c r="I57" s="323"/>
      <c r="J57" s="323"/>
      <c r="K57" s="324"/>
      <c r="L57" s="249"/>
      <c r="N57" s="65"/>
      <c r="O57" s="66"/>
      <c r="P57" s="65"/>
      <c r="Q57" s="65"/>
      <c r="R57" s="67"/>
      <c r="S57" s="65"/>
    </row>
    <row r="58" spans="1:19" ht="11.25" customHeight="1" thickBot="1" x14ac:dyDescent="0.35">
      <c r="A58" s="41"/>
      <c r="B58" s="42"/>
      <c r="C58" s="41"/>
      <c r="D58" s="84"/>
      <c r="E58" s="85"/>
      <c r="F58" s="85"/>
      <c r="G58" s="84"/>
      <c r="H58" s="85"/>
      <c r="I58" s="91"/>
      <c r="J58" s="85"/>
      <c r="K58" s="85"/>
      <c r="L58" s="97"/>
      <c r="N58" s="65"/>
      <c r="O58" s="66"/>
      <c r="P58" s="65"/>
      <c r="Q58" s="65"/>
      <c r="R58" s="67"/>
      <c r="S58" s="65"/>
    </row>
    <row r="59" spans="1:19" ht="19.5" customHeight="1" thickBot="1" x14ac:dyDescent="0.35">
      <c r="A59" s="41"/>
      <c r="B59" s="42"/>
      <c r="C59" s="41"/>
      <c r="D59" s="100" t="s">
        <v>50</v>
      </c>
      <c r="E59" s="101"/>
      <c r="F59" s="101"/>
      <c r="G59" s="102"/>
      <c r="H59" s="103"/>
      <c r="I59" s="104"/>
      <c r="J59" s="103"/>
      <c r="K59" s="103"/>
      <c r="L59" s="105" t="e">
        <f>ROUND(SUM(L47*L57),2)</f>
        <v>#DIV/0!</v>
      </c>
    </row>
    <row r="60" spans="1:19" ht="19.5" customHeight="1" x14ac:dyDescent="0.3">
      <c r="A60" s="41"/>
      <c r="B60" s="42"/>
      <c r="C60" s="41"/>
      <c r="D60" s="186"/>
      <c r="E60" s="106"/>
      <c r="F60" s="106"/>
      <c r="G60" s="187"/>
      <c r="H60" s="106"/>
      <c r="I60" s="188"/>
      <c r="J60" s="106"/>
      <c r="K60" s="106"/>
      <c r="L60" s="189"/>
    </row>
    <row r="61" spans="1:19" s="164" customFormat="1" x14ac:dyDescent="0.3">
      <c r="A61" s="240" t="s">
        <v>101</v>
      </c>
      <c r="F61" s="271"/>
      <c r="I61" s="271"/>
    </row>
    <row r="62" spans="1:19" s="164" customFormat="1" x14ac:dyDescent="0.3">
      <c r="A62" s="240"/>
      <c r="F62" s="271"/>
      <c r="I62" s="271"/>
    </row>
    <row r="63" spans="1:19" ht="16.5" x14ac:dyDescent="0.3">
      <c r="A63" s="241" t="s">
        <v>242</v>
      </c>
      <c r="B63" s="241"/>
      <c r="C63" s="241"/>
      <c r="D63" s="242"/>
      <c r="E63" s="242"/>
      <c r="F63" s="243"/>
      <c r="G63" s="244"/>
      <c r="H63" s="244"/>
      <c r="I63" s="243"/>
      <c r="J63" s="244"/>
      <c r="K63" s="242"/>
      <c r="L63" s="242"/>
    </row>
    <row r="64" spans="1:19" x14ac:dyDescent="0.3">
      <c r="A64" s="310" t="s">
        <v>244</v>
      </c>
      <c r="B64" s="328"/>
      <c r="C64" s="328"/>
      <c r="D64" s="328"/>
      <c r="E64" s="328"/>
      <c r="F64" s="328"/>
      <c r="G64" s="328"/>
      <c r="H64" s="328"/>
      <c r="I64" s="328"/>
      <c r="J64" s="328"/>
      <c r="K64" s="328"/>
      <c r="L64" s="329"/>
    </row>
    <row r="65" spans="1:12" x14ac:dyDescent="0.3">
      <c r="A65" s="330"/>
      <c r="B65" s="331"/>
      <c r="C65" s="331"/>
      <c r="D65" s="331"/>
      <c r="E65" s="331"/>
      <c r="F65" s="331"/>
      <c r="G65" s="331"/>
      <c r="H65" s="331"/>
      <c r="I65" s="331"/>
      <c r="J65" s="331"/>
      <c r="K65" s="331"/>
      <c r="L65" s="332"/>
    </row>
    <row r="66" spans="1:12" ht="19.5" customHeight="1" x14ac:dyDescent="0.3">
      <c r="A66" s="333"/>
      <c r="B66" s="334"/>
      <c r="C66" s="334"/>
      <c r="D66" s="334"/>
      <c r="E66" s="334"/>
      <c r="F66" s="334"/>
      <c r="G66" s="334"/>
      <c r="H66" s="334"/>
      <c r="I66" s="334"/>
      <c r="J66" s="334"/>
      <c r="K66" s="334"/>
      <c r="L66" s="335"/>
    </row>
    <row r="67" spans="1:12" ht="50.25" customHeight="1" x14ac:dyDescent="0.3">
      <c r="A67" s="336" t="s">
        <v>243</v>
      </c>
      <c r="B67" s="337"/>
      <c r="C67" s="337"/>
      <c r="D67" s="337"/>
      <c r="E67" s="337"/>
      <c r="F67" s="337"/>
      <c r="G67" s="337"/>
      <c r="H67" s="337"/>
      <c r="I67" s="337"/>
      <c r="J67" s="337"/>
      <c r="K67" s="337"/>
      <c r="L67" s="338"/>
    </row>
  </sheetData>
  <sheetProtection algorithmName="SHA-512" hashValue="qAX7xNrMBmGSpqPKM+VpEVMRlHGKS82Rv4QJVaXX5AmeiD6+ieRrXf+oCWB/1Vl/PpELHMFFEAclfpGaucrCbg==" saltValue="K0RvbZhRRh2zppnCNhlR5Q==" spinCount="100000" sheet="1" selectLockedCells="1"/>
  <mergeCells count="4">
    <mergeCell ref="A1:D1"/>
    <mergeCell ref="D57:K57"/>
    <mergeCell ref="A64:L66"/>
    <mergeCell ref="A67:L67"/>
  </mergeCells>
  <dataValidations count="3">
    <dataValidation type="whole" allowBlank="1" showInputMessage="1" showErrorMessage="1" error="Bitte nur ganze Zahlen eintragen" sqref="L31" xr:uid="{FAB52993-C97C-4D75-BB9D-D4A6A3DECF64}">
      <formula1>1</formula1>
      <formula2>1000000</formula2>
    </dataValidation>
    <dataValidation type="whole" allowBlank="1" showInputMessage="1" showErrorMessage="1" error="Bitte nur Ganze Zahlen eintragen." sqref="J44 J9:J22 J25:J27 J30:J40 J42:J45" xr:uid="{57D988E6-0AA0-40F4-92C6-C84C089619DA}">
      <formula1>1</formula1>
      <formula2>1000000</formula2>
    </dataValidation>
    <dataValidation type="whole" allowBlank="1" showInputMessage="1" showErrorMessage="1" error="Bitte nur Ganze Zahlen eintragen." sqref="L55" xr:uid="{51B77510-EB97-48DE-B31B-73DB936DC854}">
      <formula1>1</formula1>
      <formula2>10000</formula2>
    </dataValidation>
  </dataValidations>
  <pageMargins left="0.39370078740157483" right="0.39370078740157483" top="0.78740157480314965" bottom="0.78740157480314965" header="0.31496062992125984" footer="0.31496062992125984"/>
  <pageSetup paperSize="9" scale="80" orientation="landscape" r:id="rId1"/>
  <headerFooter>
    <oddHeader>&amp;C&amp;A</oddHeader>
    <oddFooter>&amp;R&amp;P/&amp;N</oddFooter>
  </headerFooter>
  <rowBreaks count="2" manualBreakCount="2">
    <brk id="24" max="11" man="1"/>
    <brk id="43"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8DAA-01B8-4104-A427-DC2FC9F239C6}">
  <dimension ref="A1:L42"/>
  <sheetViews>
    <sheetView zoomScaleNormal="100" workbookViewId="0">
      <selection activeCell="D8" sqref="D8"/>
    </sheetView>
  </sheetViews>
  <sheetFormatPr baseColWidth="10" defaultRowHeight="12.75" x14ac:dyDescent="0.2"/>
  <cols>
    <col min="1" max="1" width="25.42578125" style="280" customWidth="1"/>
    <col min="2" max="16384" width="11.42578125" style="280"/>
  </cols>
  <sheetData>
    <row r="1" spans="1:5" ht="15.75" thickBot="1" x14ac:dyDescent="0.35">
      <c r="A1" s="325" t="str">
        <f>Angebotsübersicht!A1</f>
        <v xml:space="preserve">Name Bieter / Firma     </v>
      </c>
      <c r="B1" s="326"/>
      <c r="C1" s="326"/>
      <c r="D1" s="327"/>
      <c r="E1" s="38"/>
    </row>
    <row r="2" spans="1:5" ht="15" x14ac:dyDescent="0.3">
      <c r="A2" s="136"/>
      <c r="B2" s="136"/>
      <c r="C2" s="136"/>
      <c r="D2" s="38"/>
      <c r="E2" s="38"/>
    </row>
    <row r="3" spans="1:5" ht="21" x14ac:dyDescent="0.3">
      <c r="A3" s="37" t="s">
        <v>104</v>
      </c>
      <c r="B3" s="38"/>
      <c r="C3" s="38"/>
      <c r="D3" s="38"/>
      <c r="E3" s="38"/>
    </row>
    <row r="4" spans="1:5" ht="15" x14ac:dyDescent="0.3">
      <c r="A4" s="38" t="s">
        <v>54</v>
      </c>
      <c r="B4" s="42" t="s">
        <v>89</v>
      </c>
      <c r="C4" s="41"/>
      <c r="D4" s="38"/>
      <c r="E4" s="38"/>
    </row>
    <row r="5" spans="1:5" ht="15" x14ac:dyDescent="0.3">
      <c r="A5" s="38"/>
      <c r="B5" s="42" t="s">
        <v>198</v>
      </c>
      <c r="C5" s="41"/>
      <c r="D5" s="38"/>
      <c r="E5" s="38"/>
    </row>
    <row r="6" spans="1:5" ht="15.75" thickBot="1" x14ac:dyDescent="0.35">
      <c r="A6" s="38"/>
      <c r="B6" s="42" t="s">
        <v>199</v>
      </c>
      <c r="C6" s="41"/>
      <c r="D6" s="38"/>
      <c r="E6" s="38"/>
    </row>
    <row r="7" spans="1:5" s="38" customFormat="1" ht="51.75" customHeight="1" thickBot="1" x14ac:dyDescent="0.35">
      <c r="A7" s="109" t="s">
        <v>65</v>
      </c>
      <c r="B7" s="110" t="s">
        <v>66</v>
      </c>
      <c r="C7" s="111" t="s">
        <v>67</v>
      </c>
      <c r="D7" s="112" t="s">
        <v>68</v>
      </c>
      <c r="E7" s="113" t="s">
        <v>69</v>
      </c>
    </row>
    <row r="8" spans="1:5" s="38" customFormat="1" ht="89.25" customHeight="1" x14ac:dyDescent="0.3">
      <c r="A8" s="281" t="s">
        <v>231</v>
      </c>
      <c r="B8" s="282" t="s">
        <v>30</v>
      </c>
      <c r="C8" s="283">
        <v>565.04999999999995</v>
      </c>
      <c r="D8" s="266"/>
      <c r="E8" s="115" t="e">
        <f>ROUND(SUM(C8/ROUND(D8,0)),2)</f>
        <v>#DIV/0!</v>
      </c>
    </row>
    <row r="9" spans="1:5" s="38" customFormat="1" ht="15" x14ac:dyDescent="0.3">
      <c r="A9" s="284" t="s">
        <v>232</v>
      </c>
      <c r="B9" s="285" t="s">
        <v>30</v>
      </c>
      <c r="C9" s="162">
        <v>66.239999999999995</v>
      </c>
      <c r="D9" s="265"/>
      <c r="E9" s="115" t="e">
        <f t="shared" ref="E9:E16" si="0">ROUND(SUM(C9/ROUND(D9,0)),2)</f>
        <v>#DIV/0!</v>
      </c>
    </row>
    <row r="10" spans="1:5" s="38" customFormat="1" ht="34.5" customHeight="1" x14ac:dyDescent="0.3">
      <c r="A10" s="286" t="s">
        <v>233</v>
      </c>
      <c r="B10" s="285" t="s">
        <v>35</v>
      </c>
      <c r="C10" s="162">
        <v>14</v>
      </c>
      <c r="D10" s="265"/>
      <c r="E10" s="115" t="e">
        <f t="shared" si="0"/>
        <v>#DIV/0!</v>
      </c>
    </row>
    <row r="11" spans="1:5" s="38" customFormat="1" ht="15" x14ac:dyDescent="0.3">
      <c r="A11" s="287" t="s">
        <v>176</v>
      </c>
      <c r="B11" s="288" t="s">
        <v>35</v>
      </c>
      <c r="C11" s="162">
        <v>10.119999999999999</v>
      </c>
      <c r="D11" s="265"/>
      <c r="E11" s="115" t="e">
        <f t="shared" si="0"/>
        <v>#DIV/0!</v>
      </c>
    </row>
    <row r="12" spans="1:5" s="38" customFormat="1" ht="15" x14ac:dyDescent="0.3">
      <c r="A12" s="287" t="s">
        <v>211</v>
      </c>
      <c r="B12" s="288" t="s">
        <v>35</v>
      </c>
      <c r="C12" s="162">
        <v>20.350000000000001</v>
      </c>
      <c r="D12" s="265"/>
      <c r="E12" s="115" t="e">
        <f t="shared" si="0"/>
        <v>#DIV/0!</v>
      </c>
    </row>
    <row r="13" spans="1:5" s="38" customFormat="1" ht="36" customHeight="1" x14ac:dyDescent="0.3">
      <c r="A13" s="287" t="s">
        <v>202</v>
      </c>
      <c r="B13" s="289" t="s">
        <v>234</v>
      </c>
      <c r="C13" s="162">
        <v>8.9700000000000006</v>
      </c>
      <c r="D13" s="265"/>
      <c r="E13" s="115" t="e">
        <f t="shared" si="0"/>
        <v>#DIV/0!</v>
      </c>
    </row>
    <row r="14" spans="1:5" s="38" customFormat="1" ht="30" x14ac:dyDescent="0.3">
      <c r="A14" s="284" t="s">
        <v>235</v>
      </c>
      <c r="B14" s="289" t="s">
        <v>236</v>
      </c>
      <c r="C14" s="161">
        <v>7.65</v>
      </c>
      <c r="D14" s="265"/>
      <c r="E14" s="115" t="e">
        <f t="shared" si="0"/>
        <v>#DIV/0!</v>
      </c>
    </row>
    <row r="15" spans="1:5" s="38" customFormat="1" ht="49.5" customHeight="1" x14ac:dyDescent="0.3">
      <c r="A15" s="212" t="s">
        <v>237</v>
      </c>
      <c r="B15" s="190" t="s">
        <v>238</v>
      </c>
      <c r="C15" s="191">
        <v>49.52</v>
      </c>
      <c r="D15" s="265"/>
      <c r="E15" s="115" t="e">
        <f t="shared" si="0"/>
        <v>#DIV/0!</v>
      </c>
    </row>
    <row r="16" spans="1:5" s="38" customFormat="1" ht="18" customHeight="1" x14ac:dyDescent="0.3">
      <c r="A16" s="212" t="s">
        <v>239</v>
      </c>
      <c r="B16" s="190" t="s">
        <v>41</v>
      </c>
      <c r="C16" s="191">
        <v>57.21</v>
      </c>
      <c r="D16" s="292"/>
      <c r="E16" s="115" t="e">
        <f t="shared" si="0"/>
        <v>#DIV/0!</v>
      </c>
    </row>
    <row r="17" spans="1:12" s="38" customFormat="1" ht="31.5" customHeight="1" thickBot="1" x14ac:dyDescent="0.35">
      <c r="A17" s="290" t="s">
        <v>138</v>
      </c>
      <c r="B17" s="291" t="s">
        <v>240</v>
      </c>
      <c r="C17" s="192">
        <v>70.39</v>
      </c>
      <c r="D17" s="193"/>
      <c r="E17" s="194"/>
    </row>
    <row r="18" spans="1:12" s="38" customFormat="1" ht="15.75" thickBot="1" x14ac:dyDescent="0.35">
      <c r="A18" s="195" t="s">
        <v>62</v>
      </c>
      <c r="B18" s="196"/>
      <c r="C18" s="197">
        <f>SUM(C8:C17)</f>
        <v>869.5</v>
      </c>
      <c r="D18" s="198"/>
      <c r="E18" s="199" t="e">
        <f>ROUND(SUM(E8:E17),2)</f>
        <v>#DIV/0!</v>
      </c>
    </row>
    <row r="19" spans="1:12" s="38" customFormat="1" ht="15.75" thickBot="1" x14ac:dyDescent="0.35">
      <c r="A19" s="165"/>
      <c r="B19" s="165"/>
      <c r="C19" s="165"/>
      <c r="D19" s="165"/>
      <c r="E19" s="165"/>
    </row>
    <row r="20" spans="1:12" s="38" customFormat="1" ht="15.75" thickBot="1" x14ac:dyDescent="0.35">
      <c r="A20" s="200" t="s">
        <v>70</v>
      </c>
      <c r="B20" s="201"/>
      <c r="C20" s="11"/>
      <c r="D20" s="278">
        <f>C18-C17</f>
        <v>799.11</v>
      </c>
      <c r="E20" s="126"/>
      <c r="F20" s="202"/>
      <c r="G20" s="202"/>
    </row>
    <row r="21" spans="1:12" s="38" customFormat="1" ht="15.75" thickBot="1" x14ac:dyDescent="0.35">
      <c r="A21" s="203"/>
      <c r="B21" s="203"/>
      <c r="C21" s="1"/>
      <c r="D21" s="1"/>
      <c r="E21" s="165"/>
    </row>
    <row r="22" spans="1:12" s="38" customFormat="1" ht="15.75" thickBot="1" x14ac:dyDescent="0.35">
      <c r="A22" s="200" t="s">
        <v>71</v>
      </c>
      <c r="B22" s="201"/>
      <c r="C22" s="11"/>
      <c r="D22" s="278" t="e">
        <f>E18</f>
        <v>#DIV/0!</v>
      </c>
      <c r="E22" s="165"/>
    </row>
    <row r="23" spans="1:12" s="38" customFormat="1" ht="15.75" thickBot="1" x14ac:dyDescent="0.35">
      <c r="A23" s="203"/>
      <c r="B23" s="203"/>
      <c r="C23" s="1"/>
      <c r="D23" s="204"/>
      <c r="E23" s="165"/>
    </row>
    <row r="24" spans="1:12" s="38" customFormat="1" ht="15.75" thickBot="1" x14ac:dyDescent="0.35">
      <c r="A24" s="205" t="s">
        <v>72</v>
      </c>
      <c r="B24" s="10"/>
      <c r="C24" s="11"/>
      <c r="D24" s="206" t="e">
        <f>ROUND(SUM(D20/E18),2)</f>
        <v>#DIV/0!</v>
      </c>
      <c r="E24" s="165"/>
    </row>
    <row r="25" spans="1:12" s="38" customFormat="1" ht="15.75" thickBot="1" x14ac:dyDescent="0.35">
      <c r="A25" s="1"/>
      <c r="B25" s="1"/>
      <c r="C25" s="1"/>
      <c r="D25" s="207"/>
      <c r="E25" s="165"/>
    </row>
    <row r="26" spans="1:12" s="38" customFormat="1" ht="15.75" thickBot="1" x14ac:dyDescent="0.35">
      <c r="A26" s="208" t="s">
        <v>83</v>
      </c>
      <c r="B26" s="201"/>
      <c r="C26" s="11"/>
      <c r="D26" s="293"/>
      <c r="E26" s="165"/>
    </row>
    <row r="27" spans="1:12" s="38" customFormat="1" ht="15.75" thickBot="1" x14ac:dyDescent="0.35">
      <c r="A27" s="1"/>
      <c r="B27" s="1"/>
      <c r="C27" s="1"/>
      <c r="D27" s="1"/>
      <c r="E27" s="165"/>
    </row>
    <row r="28" spans="1:12" s="38" customFormat="1" ht="15.75" thickBot="1" x14ac:dyDescent="0.35">
      <c r="A28" s="209" t="s">
        <v>84</v>
      </c>
      <c r="B28" s="210"/>
      <c r="C28" s="211"/>
      <c r="D28" s="279" t="e">
        <f>D22*D26</f>
        <v>#DIV/0!</v>
      </c>
      <c r="E28" s="165"/>
    </row>
    <row r="29" spans="1:12" s="38" customFormat="1" ht="15" x14ac:dyDescent="0.3"/>
    <row r="30" spans="1:12" s="38" customFormat="1" ht="16.5" x14ac:dyDescent="0.3">
      <c r="A30" s="241" t="s">
        <v>242</v>
      </c>
      <c r="B30" s="241"/>
      <c r="C30" s="241"/>
      <c r="D30" s="242"/>
      <c r="E30" s="242"/>
      <c r="F30" s="243"/>
      <c r="G30" s="244"/>
      <c r="H30" s="244"/>
      <c r="I30" s="243"/>
      <c r="J30" s="244"/>
      <c r="K30" s="242"/>
      <c r="L30" s="242"/>
    </row>
    <row r="31" spans="1:12" s="38" customFormat="1" ht="15" x14ac:dyDescent="0.3">
      <c r="A31" s="310" t="s">
        <v>244</v>
      </c>
      <c r="B31" s="328"/>
      <c r="C31" s="328"/>
      <c r="D31" s="328"/>
      <c r="E31" s="328"/>
      <c r="F31" s="328"/>
      <c r="G31" s="328"/>
      <c r="H31" s="328"/>
      <c r="I31" s="328"/>
      <c r="J31" s="328"/>
      <c r="K31" s="328"/>
      <c r="L31" s="329"/>
    </row>
    <row r="32" spans="1:12" s="38" customFormat="1" ht="15" x14ac:dyDescent="0.3">
      <c r="A32" s="330"/>
      <c r="B32" s="331"/>
      <c r="C32" s="331"/>
      <c r="D32" s="331"/>
      <c r="E32" s="331"/>
      <c r="F32" s="331"/>
      <c r="G32" s="331"/>
      <c r="H32" s="331"/>
      <c r="I32" s="331"/>
      <c r="J32" s="331"/>
      <c r="K32" s="331"/>
      <c r="L32" s="332"/>
    </row>
    <row r="33" spans="1:12" s="38" customFormat="1" ht="26.25" customHeight="1" x14ac:dyDescent="0.3">
      <c r="A33" s="333"/>
      <c r="B33" s="334"/>
      <c r="C33" s="334"/>
      <c r="D33" s="334"/>
      <c r="E33" s="334"/>
      <c r="F33" s="334"/>
      <c r="G33" s="334"/>
      <c r="H33" s="334"/>
      <c r="I33" s="334"/>
      <c r="J33" s="334"/>
      <c r="K33" s="334"/>
      <c r="L33" s="335"/>
    </row>
    <row r="34" spans="1:12" s="38" customFormat="1" ht="52.5" customHeight="1" x14ac:dyDescent="0.3">
      <c r="A34" s="336" t="s">
        <v>243</v>
      </c>
      <c r="B34" s="337"/>
      <c r="C34" s="337"/>
      <c r="D34" s="337"/>
      <c r="E34" s="337"/>
      <c r="F34" s="337"/>
      <c r="G34" s="337"/>
      <c r="H34" s="337"/>
      <c r="I34" s="337"/>
      <c r="J34" s="337"/>
      <c r="K34" s="337"/>
      <c r="L34" s="338"/>
    </row>
    <row r="35" spans="1:12" s="38" customFormat="1" ht="15" x14ac:dyDescent="0.3"/>
    <row r="36" spans="1:12" s="38" customFormat="1" ht="15" x14ac:dyDescent="0.3"/>
    <row r="37" spans="1:12" s="38" customFormat="1" ht="15" x14ac:dyDescent="0.3"/>
    <row r="38" spans="1:12" s="38" customFormat="1" ht="15" x14ac:dyDescent="0.3"/>
    <row r="39" spans="1:12" s="38" customFormat="1" ht="15" x14ac:dyDescent="0.3"/>
    <row r="40" spans="1:12" s="38" customFormat="1" ht="15" x14ac:dyDescent="0.3"/>
    <row r="41" spans="1:12" s="38" customFormat="1" ht="15" x14ac:dyDescent="0.3"/>
    <row r="42" spans="1:12" s="38" customFormat="1" ht="15" x14ac:dyDescent="0.3"/>
  </sheetData>
  <sheetProtection algorithmName="SHA-512" hashValue="n9QuoC2Hq/2tFOiCYkuDKS+0m05aTTSzSb/Rd9S5xy3py4P/SyQqrkPHVBawpzXNut9fA1S3HYSRRsC+Le8xpA==" saltValue="grNqqMRZEppA1s2LDq8Kdg==" spinCount="100000" sheet="1" objects="1" scenarios="1" selectLockedCells="1"/>
  <mergeCells count="3">
    <mergeCell ref="A1:D1"/>
    <mergeCell ref="A31:L33"/>
    <mergeCell ref="A34:L34"/>
  </mergeCells>
  <dataValidations count="1">
    <dataValidation type="whole" allowBlank="1" showInputMessage="1" showErrorMessage="1" error="Bitte nur Ganze Zahlen eintragen." sqref="D8:D16" xr:uid="{62CA2463-6750-4D6F-9A9E-8E565FD7FAEA}">
      <formula1>1</formula1>
      <formula2>10000</formula2>
    </dataValidation>
  </dataValidations>
  <pageMargins left="0.70866141732283472" right="0.70866141732283472" top="0.78740157480314965" bottom="0.78740157480314965" header="0.31496062992125984" footer="0.31496062992125984"/>
  <pageSetup paperSize="9" scale="61" orientation="landscape" r:id="rId1"/>
  <headerFooter>
    <oddHeader>&amp;CRL GR Kita Hegenichstraße</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vt:i4>
      </vt:variant>
    </vt:vector>
  </HeadingPairs>
  <TitlesOfParts>
    <vt:vector size="17" baseType="lpstr">
      <vt:lpstr>Angebotsübersicht</vt:lpstr>
      <vt:lpstr>RL UHR Bürgeramt Boxberg Emmert</vt:lpstr>
      <vt:lpstr>RL GR Bürgeramt Boxberg Emmert</vt:lpstr>
      <vt:lpstr>RL UHR Kita Blumenstraße</vt:lpstr>
      <vt:lpstr>RL GR Kita Blumenstraße</vt:lpstr>
      <vt:lpstr>RL UHR Kita Hegenichstraße</vt:lpstr>
      <vt:lpstr>RL GR Kita Hegenichstraße</vt:lpstr>
      <vt:lpstr>Angebotsübersicht!Druckbereich</vt:lpstr>
      <vt:lpstr>'RL GR Bürgeramt Boxberg Emmert'!Druckbereich</vt:lpstr>
      <vt:lpstr>'RL GR Kita Blumenstraße'!Druckbereich</vt:lpstr>
      <vt:lpstr>'RL GR Kita Hegenichstraße'!Druckbereich</vt:lpstr>
      <vt:lpstr>'RL UHR Bürgeramt Boxberg Emmert'!Druckbereich</vt:lpstr>
      <vt:lpstr>'RL UHR Kita Blumenstraße'!Druckbereich</vt:lpstr>
      <vt:lpstr>'RL UHR Kita Hegenichstraße'!Druckbereich</vt:lpstr>
      <vt:lpstr>'RL GR Bürgeramt Boxberg Emmert'!Drucktitel</vt:lpstr>
      <vt:lpstr>'RL UHR Bürgeramt Boxberg Emmert'!Drucktitel</vt:lpstr>
      <vt:lpstr>'RL UHR Kita Blumenstraße'!Drucktitel</vt:lpstr>
    </vt:vector>
  </TitlesOfParts>
  <Company>Stadt Heidelberg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Behm, Birgit</dc:creator>
  <cp:lastModifiedBy>Wilke, Raphael</cp:lastModifiedBy>
  <cp:lastPrinted>2026-07-21T07:26:44Z</cp:lastPrinted>
  <dcterms:created xsi:type="dcterms:W3CDTF">2019-01-29T09:42:29Z</dcterms:created>
  <dcterms:modified xsi:type="dcterms:W3CDTF">2026-07-23T13:23:32Z</dcterms:modified>
</cp:coreProperties>
</file>